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2980" windowHeight="94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B28" i="1" l="1"/>
  <c r="BB36" i="1"/>
  <c r="BB44" i="1"/>
  <c r="BB52" i="1"/>
  <c r="BB60" i="1"/>
  <c r="BB68" i="1"/>
  <c r="BB76" i="1"/>
  <c r="BB84" i="1"/>
  <c r="BB92" i="1"/>
  <c r="BB100" i="1"/>
  <c r="BB108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BB29" i="1" s="1"/>
  <c r="AZ30" i="1"/>
  <c r="AZ31" i="1"/>
  <c r="AZ32" i="1"/>
  <c r="AZ33" i="1"/>
  <c r="AZ34" i="1"/>
  <c r="AZ35" i="1"/>
  <c r="AZ36" i="1"/>
  <c r="AZ37" i="1"/>
  <c r="BB37" i="1" s="1"/>
  <c r="AZ38" i="1"/>
  <c r="AZ39" i="1"/>
  <c r="AZ40" i="1"/>
  <c r="AZ41" i="1"/>
  <c r="AZ42" i="1"/>
  <c r="AZ43" i="1"/>
  <c r="AZ44" i="1"/>
  <c r="AZ45" i="1"/>
  <c r="BB45" i="1" s="1"/>
  <c r="AZ46" i="1"/>
  <c r="AZ47" i="1"/>
  <c r="AZ48" i="1"/>
  <c r="AZ49" i="1"/>
  <c r="AZ50" i="1"/>
  <c r="AZ51" i="1"/>
  <c r="AZ52" i="1"/>
  <c r="AZ53" i="1"/>
  <c r="BB53" i="1" s="1"/>
  <c r="AZ54" i="1"/>
  <c r="AZ55" i="1"/>
  <c r="AZ56" i="1"/>
  <c r="AZ57" i="1"/>
  <c r="AZ58" i="1"/>
  <c r="AZ59" i="1"/>
  <c r="AZ60" i="1"/>
  <c r="AZ61" i="1"/>
  <c r="BB61" i="1" s="1"/>
  <c r="AZ62" i="1"/>
  <c r="AZ63" i="1"/>
  <c r="AZ64" i="1"/>
  <c r="AZ65" i="1"/>
  <c r="AZ66" i="1"/>
  <c r="AZ67" i="1"/>
  <c r="AZ68" i="1"/>
  <c r="AZ69" i="1"/>
  <c r="BB69" i="1" s="1"/>
  <c r="AZ70" i="1"/>
  <c r="AZ71" i="1"/>
  <c r="AZ72" i="1"/>
  <c r="AZ73" i="1"/>
  <c r="AZ74" i="1"/>
  <c r="AZ75" i="1"/>
  <c r="AZ76" i="1"/>
  <c r="AZ77" i="1"/>
  <c r="BB77" i="1" s="1"/>
  <c r="AZ78" i="1"/>
  <c r="AZ79" i="1"/>
  <c r="AZ80" i="1"/>
  <c r="AZ81" i="1"/>
  <c r="AZ82" i="1"/>
  <c r="AZ83" i="1"/>
  <c r="AZ84" i="1"/>
  <c r="AZ85" i="1"/>
  <c r="BB85" i="1" s="1"/>
  <c r="AZ86" i="1"/>
  <c r="AZ87" i="1"/>
  <c r="AZ88" i="1"/>
  <c r="AZ89" i="1"/>
  <c r="AZ90" i="1"/>
  <c r="AZ91" i="1"/>
  <c r="AZ92" i="1"/>
  <c r="AZ93" i="1"/>
  <c r="BB93" i="1" s="1"/>
  <c r="AZ94" i="1"/>
  <c r="AZ95" i="1"/>
  <c r="AZ96" i="1"/>
  <c r="AZ97" i="1"/>
  <c r="AZ98" i="1"/>
  <c r="AZ99" i="1"/>
  <c r="AZ100" i="1"/>
  <c r="AZ101" i="1"/>
  <c r="BB101" i="1" s="1"/>
  <c r="AZ102" i="1"/>
  <c r="AZ103" i="1"/>
  <c r="AZ104" i="1"/>
  <c r="AZ105" i="1"/>
  <c r="AZ106" i="1"/>
  <c r="AZ107" i="1"/>
  <c r="AZ108" i="1"/>
  <c r="AZ109" i="1"/>
  <c r="BB109" i="1" s="1"/>
  <c r="AZ110" i="1"/>
  <c r="AZ111" i="1"/>
  <c r="AZ112" i="1"/>
  <c r="AZ113" i="1"/>
  <c r="AZ114" i="1"/>
  <c r="AZ115" i="1"/>
  <c r="AZ5" i="1"/>
  <c r="BA26" i="1"/>
  <c r="BB26" i="1" s="1"/>
  <c r="BA27" i="1"/>
  <c r="BB27" i="1" s="1"/>
  <c r="BA28" i="1"/>
  <c r="BA29" i="1"/>
  <c r="BA30" i="1"/>
  <c r="BB30" i="1" s="1"/>
  <c r="BA31" i="1"/>
  <c r="BB31" i="1" s="1"/>
  <c r="BA32" i="1"/>
  <c r="BB32" i="1" s="1"/>
  <c r="BA33" i="1"/>
  <c r="BB33" i="1" s="1"/>
  <c r="BA34" i="1"/>
  <c r="BB34" i="1" s="1"/>
  <c r="BA35" i="1"/>
  <c r="BB35" i="1" s="1"/>
  <c r="BA36" i="1"/>
  <c r="BA37" i="1"/>
  <c r="BA38" i="1"/>
  <c r="BB38" i="1" s="1"/>
  <c r="BA39" i="1"/>
  <c r="BB39" i="1" s="1"/>
  <c r="BA40" i="1"/>
  <c r="BB40" i="1" s="1"/>
  <c r="BA41" i="1"/>
  <c r="BB41" i="1" s="1"/>
  <c r="BA42" i="1"/>
  <c r="BB42" i="1" s="1"/>
  <c r="BA43" i="1"/>
  <c r="BB43" i="1" s="1"/>
  <c r="BA44" i="1"/>
  <c r="BA45" i="1"/>
  <c r="BA46" i="1"/>
  <c r="BB46" i="1" s="1"/>
  <c r="BA47" i="1"/>
  <c r="BB47" i="1" s="1"/>
  <c r="BA48" i="1"/>
  <c r="BB48" i="1" s="1"/>
  <c r="BA49" i="1"/>
  <c r="BB49" i="1" s="1"/>
  <c r="BA50" i="1"/>
  <c r="BB50" i="1" s="1"/>
  <c r="BA51" i="1"/>
  <c r="BB51" i="1" s="1"/>
  <c r="BA52" i="1"/>
  <c r="BA53" i="1"/>
  <c r="BA54" i="1"/>
  <c r="BB54" i="1" s="1"/>
  <c r="BA55" i="1"/>
  <c r="BB55" i="1" s="1"/>
  <c r="BA56" i="1"/>
  <c r="BB56" i="1" s="1"/>
  <c r="BA57" i="1"/>
  <c r="BB57" i="1" s="1"/>
  <c r="BA58" i="1"/>
  <c r="BB58" i="1" s="1"/>
  <c r="BA59" i="1"/>
  <c r="BB59" i="1" s="1"/>
  <c r="BA60" i="1"/>
  <c r="BA61" i="1"/>
  <c r="BA62" i="1"/>
  <c r="BB62" i="1" s="1"/>
  <c r="BA63" i="1"/>
  <c r="BB63" i="1" s="1"/>
  <c r="BA64" i="1"/>
  <c r="BB64" i="1" s="1"/>
  <c r="BA65" i="1"/>
  <c r="BB65" i="1" s="1"/>
  <c r="BA66" i="1"/>
  <c r="BB66" i="1" s="1"/>
  <c r="BA67" i="1"/>
  <c r="BB67" i="1" s="1"/>
  <c r="BA68" i="1"/>
  <c r="BA69" i="1"/>
  <c r="BA70" i="1"/>
  <c r="BB70" i="1" s="1"/>
  <c r="BA71" i="1"/>
  <c r="BB71" i="1" s="1"/>
  <c r="BA72" i="1"/>
  <c r="BB72" i="1" s="1"/>
  <c r="BA73" i="1"/>
  <c r="BB73" i="1" s="1"/>
  <c r="BA74" i="1"/>
  <c r="BB74" i="1" s="1"/>
  <c r="BA75" i="1"/>
  <c r="BB75" i="1" s="1"/>
  <c r="BA76" i="1"/>
  <c r="BA77" i="1"/>
  <c r="BA78" i="1"/>
  <c r="BB78" i="1" s="1"/>
  <c r="BA79" i="1"/>
  <c r="BB79" i="1" s="1"/>
  <c r="BA80" i="1"/>
  <c r="BB80" i="1" s="1"/>
  <c r="BA81" i="1"/>
  <c r="BB81" i="1" s="1"/>
  <c r="BA82" i="1"/>
  <c r="BB82" i="1" s="1"/>
  <c r="BA83" i="1"/>
  <c r="BB83" i="1" s="1"/>
  <c r="BA84" i="1"/>
  <c r="BA85" i="1"/>
  <c r="BA86" i="1"/>
  <c r="BB86" i="1" s="1"/>
  <c r="BA87" i="1"/>
  <c r="BB87" i="1" s="1"/>
  <c r="BA88" i="1"/>
  <c r="BB88" i="1" s="1"/>
  <c r="BA89" i="1"/>
  <c r="BB89" i="1" s="1"/>
  <c r="BA90" i="1"/>
  <c r="BB90" i="1" s="1"/>
  <c r="BA91" i="1"/>
  <c r="BB91" i="1" s="1"/>
  <c r="BA92" i="1"/>
  <c r="BA93" i="1"/>
  <c r="BA94" i="1"/>
  <c r="BB94" i="1" s="1"/>
  <c r="BA95" i="1"/>
  <c r="BB95" i="1" s="1"/>
  <c r="BA96" i="1"/>
  <c r="BB96" i="1" s="1"/>
  <c r="BA97" i="1"/>
  <c r="BB97" i="1" s="1"/>
  <c r="BA98" i="1"/>
  <c r="BB98" i="1" s="1"/>
  <c r="BA99" i="1"/>
  <c r="BB99" i="1" s="1"/>
  <c r="BA100" i="1"/>
  <c r="BA101" i="1"/>
  <c r="BA102" i="1"/>
  <c r="BB102" i="1" s="1"/>
  <c r="BA103" i="1"/>
  <c r="BB103" i="1" s="1"/>
  <c r="BA104" i="1"/>
  <c r="BB104" i="1" s="1"/>
  <c r="BA105" i="1"/>
  <c r="BB105" i="1" s="1"/>
  <c r="BA106" i="1"/>
  <c r="BB106" i="1" s="1"/>
  <c r="BA107" i="1"/>
  <c r="BB107" i="1" s="1"/>
  <c r="BA108" i="1"/>
  <c r="BA109" i="1"/>
  <c r="BA110" i="1"/>
  <c r="BB110" i="1" s="1"/>
  <c r="BA111" i="1"/>
  <c r="BB111" i="1" s="1"/>
  <c r="BA112" i="1"/>
  <c r="BB112" i="1" s="1"/>
  <c r="BA113" i="1"/>
  <c r="BB113" i="1" s="1"/>
  <c r="BA114" i="1"/>
  <c r="BB114" i="1" s="1"/>
  <c r="BA115" i="1"/>
  <c r="BB115" i="1" s="1"/>
  <c r="BA6" i="1"/>
  <c r="BB6" i="1" s="1"/>
  <c r="BA7" i="1"/>
  <c r="BB7" i="1" s="1"/>
  <c r="BA8" i="1"/>
  <c r="BB8" i="1" s="1"/>
  <c r="BA9" i="1"/>
  <c r="BB9" i="1" s="1"/>
  <c r="BA10" i="1"/>
  <c r="BB10" i="1" s="1"/>
  <c r="BA11" i="1"/>
  <c r="BB11" i="1" s="1"/>
  <c r="BA12" i="1"/>
  <c r="BB12" i="1" s="1"/>
  <c r="BA13" i="1"/>
  <c r="BB13" i="1" s="1"/>
  <c r="BA14" i="1"/>
  <c r="BB14" i="1" s="1"/>
  <c r="BA15" i="1"/>
  <c r="BB15" i="1" s="1"/>
  <c r="BA16" i="1"/>
  <c r="BB16" i="1" s="1"/>
  <c r="BA17" i="1"/>
  <c r="BB17" i="1" s="1"/>
  <c r="BA18" i="1"/>
  <c r="BB18" i="1" s="1"/>
  <c r="BA19" i="1"/>
  <c r="BB19" i="1" s="1"/>
  <c r="BA20" i="1"/>
  <c r="BB20" i="1" s="1"/>
  <c r="BA21" i="1"/>
  <c r="BB21" i="1" s="1"/>
  <c r="BA22" i="1"/>
  <c r="BB22" i="1" s="1"/>
  <c r="BA23" i="1"/>
  <c r="BB23" i="1" s="1"/>
  <c r="BA24" i="1"/>
  <c r="BB24" i="1" s="1"/>
  <c r="BA25" i="1"/>
  <c r="BB25" i="1" s="1"/>
  <c r="BA5" i="1"/>
  <c r="BB5" i="1" s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5" i="1"/>
  <c r="AW6" i="1"/>
  <c r="AX6" i="1" s="1"/>
  <c r="AW7" i="1"/>
  <c r="AX7" i="1" s="1"/>
  <c r="AW8" i="1"/>
  <c r="AX8" i="1" s="1"/>
  <c r="AW9" i="1"/>
  <c r="AX9" i="1" s="1"/>
  <c r="AW10" i="1"/>
  <c r="AX10" i="1" s="1"/>
  <c r="AW11" i="1"/>
  <c r="AX11" i="1" s="1"/>
  <c r="AW12" i="1"/>
  <c r="AX12" i="1" s="1"/>
  <c r="AW13" i="1"/>
  <c r="AX13" i="1" s="1"/>
  <c r="AW14" i="1"/>
  <c r="AX14" i="1" s="1"/>
  <c r="AW15" i="1"/>
  <c r="AX15" i="1" s="1"/>
  <c r="AW16" i="1"/>
  <c r="AW17" i="1"/>
  <c r="AX17" i="1" s="1"/>
  <c r="AW18" i="1"/>
  <c r="AX18" i="1" s="1"/>
  <c r="AW19" i="1"/>
  <c r="AX19" i="1" s="1"/>
  <c r="AW20" i="1"/>
  <c r="AX20" i="1" s="1"/>
  <c r="AW21" i="1"/>
  <c r="AX21" i="1" s="1"/>
  <c r="AW22" i="1"/>
  <c r="AX22" i="1" s="1"/>
  <c r="AW23" i="1"/>
  <c r="AX23" i="1" s="1"/>
  <c r="AW24" i="1"/>
  <c r="AW25" i="1"/>
  <c r="AX25" i="1" s="1"/>
  <c r="AW26" i="1"/>
  <c r="AX26" i="1" s="1"/>
  <c r="AW27" i="1"/>
  <c r="AX27" i="1" s="1"/>
  <c r="AW28" i="1"/>
  <c r="AX28" i="1" s="1"/>
  <c r="AW29" i="1"/>
  <c r="AX29" i="1" s="1"/>
  <c r="AW30" i="1"/>
  <c r="AX30" i="1" s="1"/>
  <c r="AW31" i="1"/>
  <c r="AX31" i="1" s="1"/>
  <c r="AW32" i="1"/>
  <c r="AW33" i="1"/>
  <c r="AX33" i="1" s="1"/>
  <c r="AW34" i="1"/>
  <c r="AX34" i="1" s="1"/>
  <c r="AW35" i="1"/>
  <c r="AX35" i="1" s="1"/>
  <c r="AW36" i="1"/>
  <c r="AX36" i="1" s="1"/>
  <c r="AW37" i="1"/>
  <c r="AX37" i="1" s="1"/>
  <c r="AW38" i="1"/>
  <c r="AX38" i="1" s="1"/>
  <c r="AW39" i="1"/>
  <c r="AX39" i="1" s="1"/>
  <c r="AW40" i="1"/>
  <c r="AW41" i="1"/>
  <c r="AX41" i="1" s="1"/>
  <c r="AW42" i="1"/>
  <c r="AX42" i="1" s="1"/>
  <c r="AW43" i="1"/>
  <c r="AX43" i="1" s="1"/>
  <c r="AW44" i="1"/>
  <c r="AX44" i="1" s="1"/>
  <c r="AW45" i="1"/>
  <c r="AX45" i="1" s="1"/>
  <c r="AW46" i="1"/>
  <c r="AX46" i="1" s="1"/>
  <c r="AW47" i="1"/>
  <c r="AX47" i="1" s="1"/>
  <c r="AW48" i="1"/>
  <c r="AW49" i="1"/>
  <c r="AX49" i="1" s="1"/>
  <c r="AW50" i="1"/>
  <c r="AX50" i="1" s="1"/>
  <c r="AW51" i="1"/>
  <c r="AX51" i="1" s="1"/>
  <c r="AW52" i="1"/>
  <c r="AX52" i="1" s="1"/>
  <c r="AW53" i="1"/>
  <c r="AX53" i="1" s="1"/>
  <c r="AW54" i="1"/>
  <c r="AX54" i="1" s="1"/>
  <c r="AW55" i="1"/>
  <c r="AX55" i="1" s="1"/>
  <c r="AW56" i="1"/>
  <c r="AW57" i="1"/>
  <c r="AX57" i="1" s="1"/>
  <c r="AW58" i="1"/>
  <c r="AX58" i="1" s="1"/>
  <c r="AW59" i="1"/>
  <c r="AX59" i="1" s="1"/>
  <c r="AW60" i="1"/>
  <c r="AX60" i="1" s="1"/>
  <c r="AW61" i="1"/>
  <c r="AX61" i="1" s="1"/>
  <c r="AW62" i="1"/>
  <c r="AX62" i="1" s="1"/>
  <c r="AW63" i="1"/>
  <c r="AX63" i="1" s="1"/>
  <c r="AW64" i="1"/>
  <c r="AW65" i="1"/>
  <c r="AX65" i="1" s="1"/>
  <c r="AW66" i="1"/>
  <c r="AX66" i="1" s="1"/>
  <c r="AW67" i="1"/>
  <c r="AX67" i="1" s="1"/>
  <c r="AW68" i="1"/>
  <c r="AX68" i="1" s="1"/>
  <c r="AW69" i="1"/>
  <c r="AX69" i="1" s="1"/>
  <c r="AW70" i="1"/>
  <c r="AX70" i="1" s="1"/>
  <c r="AW71" i="1"/>
  <c r="AX71" i="1" s="1"/>
  <c r="AW72" i="1"/>
  <c r="AW73" i="1"/>
  <c r="AX73" i="1" s="1"/>
  <c r="AW74" i="1"/>
  <c r="AX74" i="1" s="1"/>
  <c r="AW75" i="1"/>
  <c r="AX75" i="1" s="1"/>
  <c r="AW76" i="1"/>
  <c r="AX76" i="1" s="1"/>
  <c r="AW77" i="1"/>
  <c r="AX77" i="1" s="1"/>
  <c r="AW78" i="1"/>
  <c r="AX78" i="1" s="1"/>
  <c r="AW79" i="1"/>
  <c r="AX79" i="1" s="1"/>
  <c r="AW80" i="1"/>
  <c r="AW81" i="1"/>
  <c r="AX81" i="1" s="1"/>
  <c r="AW82" i="1"/>
  <c r="AX82" i="1" s="1"/>
  <c r="AW83" i="1"/>
  <c r="AX83" i="1" s="1"/>
  <c r="AW84" i="1"/>
  <c r="AX84" i="1" s="1"/>
  <c r="AW85" i="1"/>
  <c r="AX85" i="1" s="1"/>
  <c r="AW86" i="1"/>
  <c r="AX86" i="1" s="1"/>
  <c r="AW87" i="1"/>
  <c r="AX87" i="1" s="1"/>
  <c r="AW88" i="1"/>
  <c r="AW89" i="1"/>
  <c r="AX89" i="1" s="1"/>
  <c r="AW90" i="1"/>
  <c r="AX90" i="1" s="1"/>
  <c r="AW91" i="1"/>
  <c r="AX91" i="1" s="1"/>
  <c r="AW92" i="1"/>
  <c r="AX92" i="1" s="1"/>
  <c r="AW93" i="1"/>
  <c r="AX93" i="1" s="1"/>
  <c r="AW94" i="1"/>
  <c r="AX94" i="1" s="1"/>
  <c r="AW95" i="1"/>
  <c r="AX95" i="1" s="1"/>
  <c r="AW96" i="1"/>
  <c r="AW97" i="1"/>
  <c r="AX97" i="1" s="1"/>
  <c r="AW98" i="1"/>
  <c r="AX98" i="1" s="1"/>
  <c r="AW99" i="1"/>
  <c r="AW100" i="1"/>
  <c r="AX100" i="1" s="1"/>
  <c r="AW101" i="1"/>
  <c r="AX101" i="1" s="1"/>
  <c r="AW102" i="1"/>
  <c r="AX102" i="1" s="1"/>
  <c r="AW103" i="1"/>
  <c r="AX103" i="1" s="1"/>
  <c r="AW104" i="1"/>
  <c r="AW105" i="1"/>
  <c r="AX105" i="1" s="1"/>
  <c r="AW106" i="1"/>
  <c r="AX106" i="1" s="1"/>
  <c r="AW107" i="1"/>
  <c r="AW108" i="1"/>
  <c r="AX108" i="1" s="1"/>
  <c r="AW109" i="1"/>
  <c r="AX109" i="1" s="1"/>
  <c r="AW110" i="1"/>
  <c r="AX110" i="1" s="1"/>
  <c r="AW5" i="1"/>
  <c r="AX5" i="1" s="1"/>
  <c r="AT9" i="1"/>
  <c r="AT10" i="1"/>
  <c r="AT17" i="1"/>
  <c r="AT20" i="1"/>
  <c r="AT34" i="1"/>
  <c r="AT36" i="1"/>
  <c r="AT42" i="1"/>
  <c r="AT47" i="1"/>
  <c r="AT58" i="1"/>
  <c r="AT60" i="1"/>
  <c r="AT68" i="1"/>
  <c r="AT73" i="1"/>
  <c r="AT74" i="1"/>
  <c r="AT84" i="1"/>
  <c r="AT85" i="1"/>
  <c r="AT98" i="1"/>
  <c r="AT100" i="1"/>
  <c r="AT106" i="1"/>
  <c r="AT122" i="1"/>
  <c r="AT124" i="1"/>
  <c r="AT125" i="1"/>
  <c r="AT132" i="1"/>
  <c r="AT137" i="1"/>
  <c r="AT138" i="1"/>
  <c r="AT148" i="1"/>
  <c r="AT157" i="1"/>
  <c r="AT161" i="1"/>
  <c r="AT162" i="1"/>
  <c r="AT164" i="1"/>
  <c r="AT170" i="1"/>
  <c r="AT173" i="1"/>
  <c r="AT186" i="1"/>
  <c r="AT188" i="1"/>
  <c r="AT196" i="1"/>
  <c r="AT202" i="1"/>
  <c r="AT209" i="1"/>
  <c r="AT212" i="1"/>
  <c r="AT213" i="1"/>
  <c r="AT225" i="1"/>
  <c r="AT226" i="1"/>
  <c r="AT228" i="1"/>
  <c r="AT234" i="1"/>
  <c r="AT237" i="1"/>
  <c r="AT239" i="1"/>
  <c r="AS6" i="1"/>
  <c r="AT6" i="1" s="1"/>
  <c r="AS7" i="1"/>
  <c r="AS8" i="1"/>
  <c r="AT8" i="1" s="1"/>
  <c r="AS9" i="1"/>
  <c r="AS10" i="1"/>
  <c r="AS11" i="1"/>
  <c r="AT11" i="1" s="1"/>
  <c r="AS12" i="1"/>
  <c r="AS13" i="1"/>
  <c r="AS14" i="1"/>
  <c r="AT14" i="1" s="1"/>
  <c r="AS15" i="1"/>
  <c r="AS16" i="1"/>
  <c r="AT16" i="1" s="1"/>
  <c r="AS17" i="1"/>
  <c r="AS18" i="1"/>
  <c r="AS19" i="1"/>
  <c r="AT19" i="1" s="1"/>
  <c r="AS20" i="1"/>
  <c r="AS21" i="1"/>
  <c r="AT21" i="1" s="1"/>
  <c r="AS22" i="1"/>
  <c r="AT22" i="1" s="1"/>
  <c r="AS23" i="1"/>
  <c r="AS24" i="1"/>
  <c r="AT24" i="1" s="1"/>
  <c r="AS25" i="1"/>
  <c r="AS26" i="1"/>
  <c r="AS27" i="1"/>
  <c r="AT27" i="1" s="1"/>
  <c r="AS28" i="1"/>
  <c r="AS29" i="1"/>
  <c r="AS30" i="1"/>
  <c r="AT30" i="1" s="1"/>
  <c r="AS31" i="1"/>
  <c r="AS32" i="1"/>
  <c r="AT32" i="1" s="1"/>
  <c r="AS33" i="1"/>
  <c r="AS34" i="1"/>
  <c r="AS35" i="1"/>
  <c r="AT35" i="1" s="1"/>
  <c r="AS36" i="1"/>
  <c r="AS37" i="1"/>
  <c r="AS38" i="1"/>
  <c r="AT38" i="1" s="1"/>
  <c r="AS39" i="1"/>
  <c r="AS40" i="1"/>
  <c r="AT40" i="1" s="1"/>
  <c r="AS41" i="1"/>
  <c r="AS42" i="1"/>
  <c r="AS43" i="1"/>
  <c r="AT43" i="1" s="1"/>
  <c r="AS44" i="1"/>
  <c r="AS45" i="1"/>
  <c r="AS46" i="1"/>
  <c r="AT46" i="1" s="1"/>
  <c r="AS47" i="1"/>
  <c r="AS48" i="1"/>
  <c r="AT48" i="1" s="1"/>
  <c r="AS49" i="1"/>
  <c r="AT49" i="1" s="1"/>
  <c r="AS50" i="1"/>
  <c r="AS51" i="1"/>
  <c r="AT51" i="1" s="1"/>
  <c r="AS52" i="1"/>
  <c r="AS53" i="1"/>
  <c r="AS54" i="1"/>
  <c r="AT54" i="1" s="1"/>
  <c r="AS55" i="1"/>
  <c r="AS56" i="1"/>
  <c r="AT56" i="1" s="1"/>
  <c r="AS57" i="1"/>
  <c r="AS58" i="1"/>
  <c r="AS59" i="1"/>
  <c r="AT59" i="1" s="1"/>
  <c r="AS60" i="1"/>
  <c r="AS61" i="1"/>
  <c r="AT61" i="1" s="1"/>
  <c r="AS62" i="1"/>
  <c r="AT62" i="1" s="1"/>
  <c r="AS63" i="1"/>
  <c r="AS64" i="1"/>
  <c r="AT64" i="1" s="1"/>
  <c r="AS65" i="1"/>
  <c r="AS66" i="1"/>
  <c r="AS67" i="1"/>
  <c r="AT67" i="1" s="1"/>
  <c r="AS68" i="1"/>
  <c r="AS69" i="1"/>
  <c r="AS70" i="1"/>
  <c r="AT70" i="1" s="1"/>
  <c r="AS71" i="1"/>
  <c r="AS72" i="1"/>
  <c r="AT72" i="1" s="1"/>
  <c r="AS73" i="1"/>
  <c r="AS74" i="1"/>
  <c r="AS75" i="1"/>
  <c r="AT75" i="1" s="1"/>
  <c r="AS76" i="1"/>
  <c r="AS77" i="1"/>
  <c r="AS78" i="1"/>
  <c r="AT78" i="1" s="1"/>
  <c r="AS79" i="1"/>
  <c r="AS80" i="1"/>
  <c r="AT80" i="1" s="1"/>
  <c r="AS81" i="1"/>
  <c r="AT81" i="1" s="1"/>
  <c r="AS82" i="1"/>
  <c r="AS83" i="1"/>
  <c r="AT83" i="1" s="1"/>
  <c r="AS84" i="1"/>
  <c r="AS85" i="1"/>
  <c r="AS86" i="1"/>
  <c r="AT86" i="1" s="1"/>
  <c r="AS87" i="1"/>
  <c r="AS88" i="1"/>
  <c r="AT88" i="1" s="1"/>
  <c r="AS89" i="1"/>
  <c r="AS90" i="1"/>
  <c r="AS91" i="1"/>
  <c r="AT91" i="1" s="1"/>
  <c r="AS92" i="1"/>
  <c r="AS93" i="1"/>
  <c r="AT93" i="1" s="1"/>
  <c r="AS94" i="1"/>
  <c r="AT94" i="1" s="1"/>
  <c r="AS95" i="1"/>
  <c r="AS96" i="1"/>
  <c r="AT96" i="1" s="1"/>
  <c r="AS97" i="1"/>
  <c r="AS98" i="1"/>
  <c r="AS99" i="1"/>
  <c r="AT99" i="1" s="1"/>
  <c r="AS100" i="1"/>
  <c r="AS101" i="1"/>
  <c r="AS102" i="1"/>
  <c r="AT102" i="1" s="1"/>
  <c r="AS103" i="1"/>
  <c r="AS104" i="1"/>
  <c r="AT104" i="1" s="1"/>
  <c r="AS105" i="1"/>
  <c r="AS106" i="1"/>
  <c r="AS107" i="1"/>
  <c r="AT107" i="1" s="1"/>
  <c r="AS108" i="1"/>
  <c r="AS109" i="1"/>
  <c r="AS110" i="1"/>
  <c r="AT110" i="1" s="1"/>
  <c r="AS111" i="1"/>
  <c r="AS112" i="1"/>
  <c r="AT112" i="1" s="1"/>
  <c r="AS113" i="1"/>
  <c r="AT113" i="1" s="1"/>
  <c r="AS114" i="1"/>
  <c r="AS115" i="1"/>
  <c r="AT115" i="1" s="1"/>
  <c r="AS116" i="1"/>
  <c r="AS117" i="1"/>
  <c r="AS118" i="1"/>
  <c r="AT118" i="1" s="1"/>
  <c r="AS119" i="1"/>
  <c r="AS120" i="1"/>
  <c r="AT120" i="1" s="1"/>
  <c r="AS121" i="1"/>
  <c r="AS122" i="1"/>
  <c r="AS123" i="1"/>
  <c r="AT123" i="1" s="1"/>
  <c r="AS124" i="1"/>
  <c r="AS125" i="1"/>
  <c r="AS126" i="1"/>
  <c r="AT126" i="1" s="1"/>
  <c r="AS127" i="1"/>
  <c r="AS128" i="1"/>
  <c r="AT128" i="1" s="1"/>
  <c r="AS129" i="1"/>
  <c r="AS130" i="1"/>
  <c r="AS131" i="1"/>
  <c r="AT131" i="1" s="1"/>
  <c r="AS132" i="1"/>
  <c r="AS133" i="1"/>
  <c r="AS134" i="1"/>
  <c r="AT134" i="1" s="1"/>
  <c r="AS135" i="1"/>
  <c r="AS136" i="1"/>
  <c r="AT136" i="1" s="1"/>
  <c r="AS137" i="1"/>
  <c r="AS138" i="1"/>
  <c r="AS139" i="1"/>
  <c r="AT139" i="1" s="1"/>
  <c r="AS140" i="1"/>
  <c r="AS141" i="1"/>
  <c r="AS142" i="1"/>
  <c r="AT142" i="1" s="1"/>
  <c r="AS143" i="1"/>
  <c r="AS144" i="1"/>
  <c r="AT144" i="1" s="1"/>
  <c r="AS145" i="1"/>
  <c r="AT145" i="1" s="1"/>
  <c r="AS146" i="1"/>
  <c r="AS147" i="1"/>
  <c r="AT147" i="1" s="1"/>
  <c r="AS148" i="1"/>
  <c r="AS149" i="1"/>
  <c r="AS150" i="1"/>
  <c r="AT150" i="1" s="1"/>
  <c r="AS151" i="1"/>
  <c r="AS152" i="1"/>
  <c r="AT152" i="1" s="1"/>
  <c r="AS153" i="1"/>
  <c r="AS154" i="1"/>
  <c r="AS155" i="1"/>
  <c r="AT155" i="1" s="1"/>
  <c r="AS156" i="1"/>
  <c r="AS157" i="1"/>
  <c r="AS158" i="1"/>
  <c r="AT158" i="1" s="1"/>
  <c r="AS159" i="1"/>
  <c r="AS160" i="1"/>
  <c r="AT160" i="1" s="1"/>
  <c r="AS161" i="1"/>
  <c r="AS162" i="1"/>
  <c r="AS163" i="1"/>
  <c r="AT163" i="1" s="1"/>
  <c r="AS164" i="1"/>
  <c r="AS165" i="1"/>
  <c r="AS166" i="1"/>
  <c r="AT166" i="1" s="1"/>
  <c r="AS167" i="1"/>
  <c r="AS168" i="1"/>
  <c r="AT168" i="1" s="1"/>
  <c r="AS169" i="1"/>
  <c r="AS170" i="1"/>
  <c r="AS171" i="1"/>
  <c r="AT171" i="1" s="1"/>
  <c r="AS172" i="1"/>
  <c r="AS173" i="1"/>
  <c r="AS174" i="1"/>
  <c r="AT174" i="1" s="1"/>
  <c r="AS175" i="1"/>
  <c r="AS176" i="1"/>
  <c r="AT176" i="1" s="1"/>
  <c r="AS177" i="1"/>
  <c r="AT177" i="1" s="1"/>
  <c r="AS178" i="1"/>
  <c r="AS179" i="1"/>
  <c r="AT179" i="1" s="1"/>
  <c r="AS180" i="1"/>
  <c r="AS181" i="1"/>
  <c r="AS182" i="1"/>
  <c r="AT182" i="1" s="1"/>
  <c r="AS183" i="1"/>
  <c r="AS184" i="1"/>
  <c r="AT184" i="1" s="1"/>
  <c r="AS185" i="1"/>
  <c r="AS186" i="1"/>
  <c r="AS187" i="1"/>
  <c r="AT187" i="1" s="1"/>
  <c r="AS188" i="1"/>
  <c r="AS189" i="1"/>
  <c r="AT189" i="1" s="1"/>
  <c r="AS190" i="1"/>
  <c r="AT190" i="1" s="1"/>
  <c r="AS191" i="1"/>
  <c r="AS192" i="1"/>
  <c r="AT192" i="1" s="1"/>
  <c r="AS193" i="1"/>
  <c r="AS194" i="1"/>
  <c r="AS195" i="1"/>
  <c r="AT195" i="1" s="1"/>
  <c r="AS196" i="1"/>
  <c r="AS197" i="1"/>
  <c r="AS198" i="1"/>
  <c r="AT198" i="1" s="1"/>
  <c r="AS199" i="1"/>
  <c r="AS200" i="1"/>
  <c r="AT200" i="1" s="1"/>
  <c r="AS201" i="1"/>
  <c r="AT201" i="1" s="1"/>
  <c r="AS202" i="1"/>
  <c r="AS203" i="1"/>
  <c r="AT203" i="1" s="1"/>
  <c r="AS204" i="1"/>
  <c r="AS205" i="1"/>
  <c r="AS206" i="1"/>
  <c r="AT206" i="1" s="1"/>
  <c r="AS207" i="1"/>
  <c r="AS208" i="1"/>
  <c r="AT208" i="1" s="1"/>
  <c r="AS209" i="1"/>
  <c r="AS210" i="1"/>
  <c r="AS211" i="1"/>
  <c r="AT211" i="1" s="1"/>
  <c r="AS212" i="1"/>
  <c r="AS213" i="1"/>
  <c r="AS214" i="1"/>
  <c r="AT214" i="1" s="1"/>
  <c r="AS215" i="1"/>
  <c r="AS216" i="1"/>
  <c r="AT216" i="1" s="1"/>
  <c r="AS217" i="1"/>
  <c r="AS218" i="1"/>
  <c r="AS219" i="1"/>
  <c r="AT219" i="1" s="1"/>
  <c r="AS220" i="1"/>
  <c r="AS221" i="1"/>
  <c r="AT221" i="1" s="1"/>
  <c r="AS222" i="1"/>
  <c r="AT222" i="1" s="1"/>
  <c r="AS223" i="1"/>
  <c r="AS224" i="1"/>
  <c r="AT224" i="1" s="1"/>
  <c r="AS225" i="1"/>
  <c r="AS226" i="1"/>
  <c r="AS227" i="1"/>
  <c r="AT227" i="1" s="1"/>
  <c r="AS228" i="1"/>
  <c r="AS229" i="1"/>
  <c r="AS230" i="1"/>
  <c r="AT230" i="1" s="1"/>
  <c r="AS231" i="1"/>
  <c r="AS232" i="1"/>
  <c r="AT232" i="1" s="1"/>
  <c r="AS233" i="1"/>
  <c r="AS234" i="1"/>
  <c r="AS235" i="1"/>
  <c r="AT235" i="1" s="1"/>
  <c r="AS236" i="1"/>
  <c r="AS237" i="1"/>
  <c r="AS238" i="1"/>
  <c r="AT238" i="1" s="1"/>
  <c r="AS239" i="1"/>
  <c r="AS240" i="1"/>
  <c r="AT240" i="1" s="1"/>
  <c r="AS5" i="1"/>
  <c r="AT5" i="1" s="1"/>
  <c r="AR6" i="1"/>
  <c r="AR7" i="1"/>
  <c r="AT7" i="1" s="1"/>
  <c r="AR8" i="1"/>
  <c r="AR9" i="1"/>
  <c r="AR10" i="1"/>
  <c r="AR11" i="1"/>
  <c r="AR12" i="1"/>
  <c r="AT12" i="1" s="1"/>
  <c r="AR13" i="1"/>
  <c r="AR14" i="1"/>
  <c r="AR15" i="1"/>
  <c r="AT15" i="1" s="1"/>
  <c r="AR16" i="1"/>
  <c r="AR17" i="1"/>
  <c r="AR18" i="1"/>
  <c r="AT18" i="1" s="1"/>
  <c r="AR19" i="1"/>
  <c r="AR20" i="1"/>
  <c r="AR21" i="1"/>
  <c r="AR22" i="1"/>
  <c r="AR23" i="1"/>
  <c r="AT23" i="1" s="1"/>
  <c r="AR24" i="1"/>
  <c r="AR25" i="1"/>
  <c r="AR26" i="1"/>
  <c r="AT26" i="1" s="1"/>
  <c r="AR27" i="1"/>
  <c r="AR28" i="1"/>
  <c r="AT28" i="1" s="1"/>
  <c r="AR29" i="1"/>
  <c r="AT29" i="1" s="1"/>
  <c r="AR30" i="1"/>
  <c r="AR31" i="1"/>
  <c r="AT31" i="1" s="1"/>
  <c r="AR32" i="1"/>
  <c r="AR33" i="1"/>
  <c r="AR34" i="1"/>
  <c r="AR35" i="1"/>
  <c r="AR36" i="1"/>
  <c r="AR37" i="1"/>
  <c r="AR38" i="1"/>
  <c r="AR39" i="1"/>
  <c r="AT39" i="1" s="1"/>
  <c r="AR40" i="1"/>
  <c r="AR41" i="1"/>
  <c r="AR42" i="1"/>
  <c r="AR43" i="1"/>
  <c r="AR44" i="1"/>
  <c r="AT44" i="1" s="1"/>
  <c r="AR45" i="1"/>
  <c r="AR46" i="1"/>
  <c r="AR47" i="1"/>
  <c r="AR48" i="1"/>
  <c r="AR49" i="1"/>
  <c r="AR50" i="1"/>
  <c r="AT50" i="1" s="1"/>
  <c r="AR51" i="1"/>
  <c r="AR52" i="1"/>
  <c r="AT52" i="1" s="1"/>
  <c r="AR53" i="1"/>
  <c r="AR54" i="1"/>
  <c r="AR55" i="1"/>
  <c r="AT55" i="1" s="1"/>
  <c r="AR56" i="1"/>
  <c r="AR57" i="1"/>
  <c r="AR58" i="1"/>
  <c r="AR59" i="1"/>
  <c r="AR60" i="1"/>
  <c r="AR61" i="1"/>
  <c r="AR62" i="1"/>
  <c r="AR63" i="1"/>
  <c r="AT63" i="1" s="1"/>
  <c r="AR64" i="1"/>
  <c r="AR65" i="1"/>
  <c r="AR66" i="1"/>
  <c r="AT66" i="1" s="1"/>
  <c r="AR67" i="1"/>
  <c r="AR68" i="1"/>
  <c r="AR69" i="1"/>
  <c r="AR70" i="1"/>
  <c r="AR71" i="1"/>
  <c r="AT71" i="1" s="1"/>
  <c r="AR72" i="1"/>
  <c r="AR73" i="1"/>
  <c r="AR74" i="1"/>
  <c r="AR75" i="1"/>
  <c r="AR76" i="1"/>
  <c r="AT76" i="1" s="1"/>
  <c r="AR77" i="1"/>
  <c r="AR78" i="1"/>
  <c r="AR79" i="1"/>
  <c r="AT79" i="1" s="1"/>
  <c r="AR80" i="1"/>
  <c r="AR81" i="1"/>
  <c r="AR82" i="1"/>
  <c r="AT82" i="1" s="1"/>
  <c r="AR83" i="1"/>
  <c r="AR84" i="1"/>
  <c r="AR85" i="1"/>
  <c r="AR86" i="1"/>
  <c r="AR87" i="1"/>
  <c r="AT87" i="1" s="1"/>
  <c r="AR88" i="1"/>
  <c r="AR89" i="1"/>
  <c r="AR90" i="1"/>
  <c r="AT90" i="1" s="1"/>
  <c r="AR91" i="1"/>
  <c r="AR92" i="1"/>
  <c r="AT92" i="1" s="1"/>
  <c r="AR93" i="1"/>
  <c r="AR94" i="1"/>
  <c r="AR95" i="1"/>
  <c r="AT95" i="1" s="1"/>
  <c r="AR96" i="1"/>
  <c r="AR97" i="1"/>
  <c r="AR98" i="1"/>
  <c r="AR99" i="1"/>
  <c r="AR100" i="1"/>
  <c r="AR101" i="1"/>
  <c r="AR102" i="1"/>
  <c r="AR103" i="1"/>
  <c r="AT103" i="1" s="1"/>
  <c r="AR104" i="1"/>
  <c r="AR105" i="1"/>
  <c r="AR106" i="1"/>
  <c r="AR107" i="1"/>
  <c r="AR108" i="1"/>
  <c r="AT108" i="1" s="1"/>
  <c r="AR109" i="1"/>
  <c r="AR110" i="1"/>
  <c r="AR111" i="1"/>
  <c r="AT111" i="1" s="1"/>
  <c r="AR112" i="1"/>
  <c r="AR113" i="1"/>
  <c r="AR114" i="1"/>
  <c r="AT114" i="1" s="1"/>
  <c r="AR115" i="1"/>
  <c r="AR116" i="1"/>
  <c r="AT116" i="1" s="1"/>
  <c r="AR117" i="1"/>
  <c r="AR118" i="1"/>
  <c r="AR119" i="1"/>
  <c r="AT119" i="1" s="1"/>
  <c r="AR120" i="1"/>
  <c r="AR121" i="1"/>
  <c r="AR122" i="1"/>
  <c r="AR123" i="1"/>
  <c r="AR124" i="1"/>
  <c r="AR125" i="1"/>
  <c r="AR126" i="1"/>
  <c r="AR127" i="1"/>
  <c r="AT127" i="1" s="1"/>
  <c r="AR128" i="1"/>
  <c r="AR129" i="1"/>
  <c r="AR130" i="1"/>
  <c r="AT130" i="1" s="1"/>
  <c r="AR131" i="1"/>
  <c r="AR132" i="1"/>
  <c r="AR133" i="1"/>
  <c r="AR134" i="1"/>
  <c r="AR135" i="1"/>
  <c r="AT135" i="1" s="1"/>
  <c r="AR136" i="1"/>
  <c r="AR137" i="1"/>
  <c r="AR138" i="1"/>
  <c r="AR139" i="1"/>
  <c r="AR140" i="1"/>
  <c r="AT140" i="1" s="1"/>
  <c r="AR141" i="1"/>
  <c r="AR142" i="1"/>
  <c r="AR143" i="1"/>
  <c r="AT143" i="1" s="1"/>
  <c r="AR144" i="1"/>
  <c r="AR145" i="1"/>
  <c r="AR146" i="1"/>
  <c r="AT146" i="1" s="1"/>
  <c r="AR147" i="1"/>
  <c r="AR148" i="1"/>
  <c r="AR149" i="1"/>
  <c r="AT149" i="1" s="1"/>
  <c r="AR150" i="1"/>
  <c r="AR151" i="1"/>
  <c r="AT151" i="1" s="1"/>
  <c r="AR152" i="1"/>
  <c r="AR153" i="1"/>
  <c r="AR154" i="1"/>
  <c r="AT154" i="1" s="1"/>
  <c r="AR155" i="1"/>
  <c r="AR156" i="1"/>
  <c r="AT156" i="1" s="1"/>
  <c r="AR157" i="1"/>
  <c r="AR158" i="1"/>
  <c r="AR159" i="1"/>
  <c r="AT159" i="1" s="1"/>
  <c r="AR160" i="1"/>
  <c r="AR161" i="1"/>
  <c r="AR162" i="1"/>
  <c r="AR163" i="1"/>
  <c r="AR164" i="1"/>
  <c r="AR165" i="1"/>
  <c r="AR166" i="1"/>
  <c r="AR167" i="1"/>
  <c r="AT167" i="1" s="1"/>
  <c r="AR168" i="1"/>
  <c r="AR169" i="1"/>
  <c r="AR170" i="1"/>
  <c r="AR171" i="1"/>
  <c r="AR172" i="1"/>
  <c r="AT172" i="1" s="1"/>
  <c r="AR173" i="1"/>
  <c r="AR174" i="1"/>
  <c r="AR175" i="1"/>
  <c r="AT175" i="1" s="1"/>
  <c r="AR176" i="1"/>
  <c r="AR177" i="1"/>
  <c r="AR178" i="1"/>
  <c r="AT178" i="1" s="1"/>
  <c r="AR179" i="1"/>
  <c r="AR180" i="1"/>
  <c r="AT180" i="1" s="1"/>
  <c r="AR181" i="1"/>
  <c r="AR182" i="1"/>
  <c r="AR183" i="1"/>
  <c r="AT183" i="1" s="1"/>
  <c r="AR184" i="1"/>
  <c r="AR185" i="1"/>
  <c r="AR186" i="1"/>
  <c r="AR187" i="1"/>
  <c r="AR188" i="1"/>
  <c r="AR189" i="1"/>
  <c r="AR190" i="1"/>
  <c r="AR191" i="1"/>
  <c r="AT191" i="1" s="1"/>
  <c r="AR192" i="1"/>
  <c r="AR193" i="1"/>
  <c r="AR194" i="1"/>
  <c r="AT194" i="1" s="1"/>
  <c r="AR195" i="1"/>
  <c r="AR196" i="1"/>
  <c r="AR197" i="1"/>
  <c r="AR198" i="1"/>
  <c r="AR199" i="1"/>
  <c r="AT199" i="1" s="1"/>
  <c r="AR200" i="1"/>
  <c r="AR201" i="1"/>
  <c r="AR202" i="1"/>
  <c r="AR203" i="1"/>
  <c r="AR204" i="1"/>
  <c r="AT204" i="1" s="1"/>
  <c r="AR205" i="1"/>
  <c r="AR206" i="1"/>
  <c r="AR207" i="1"/>
  <c r="AT207" i="1" s="1"/>
  <c r="AR208" i="1"/>
  <c r="AR209" i="1"/>
  <c r="AR210" i="1"/>
  <c r="AT210" i="1" s="1"/>
  <c r="AR211" i="1"/>
  <c r="AR212" i="1"/>
  <c r="AR213" i="1"/>
  <c r="AR214" i="1"/>
  <c r="AR215" i="1"/>
  <c r="AT215" i="1" s="1"/>
  <c r="AR216" i="1"/>
  <c r="AR217" i="1"/>
  <c r="AR218" i="1"/>
  <c r="AT218" i="1" s="1"/>
  <c r="AR219" i="1"/>
  <c r="AR220" i="1"/>
  <c r="AT220" i="1" s="1"/>
  <c r="AR221" i="1"/>
  <c r="AR222" i="1"/>
  <c r="AR223" i="1"/>
  <c r="AT223" i="1" s="1"/>
  <c r="AR224" i="1"/>
  <c r="AR225" i="1"/>
  <c r="AR226" i="1"/>
  <c r="AR227" i="1"/>
  <c r="AR228" i="1"/>
  <c r="AR229" i="1"/>
  <c r="AR230" i="1"/>
  <c r="AR231" i="1"/>
  <c r="AT231" i="1" s="1"/>
  <c r="AR232" i="1"/>
  <c r="AR233" i="1"/>
  <c r="AR234" i="1"/>
  <c r="AR235" i="1"/>
  <c r="AR236" i="1"/>
  <c r="AT236" i="1" s="1"/>
  <c r="AR237" i="1"/>
  <c r="AR238" i="1"/>
  <c r="AR239" i="1"/>
  <c r="AR240" i="1"/>
  <c r="AR5" i="1"/>
  <c r="AP9" i="1"/>
  <c r="AP13" i="1"/>
  <c r="AP16" i="1"/>
  <c r="AP17" i="1"/>
  <c r="AP21" i="1"/>
  <c r="AP29" i="1"/>
  <c r="AP37" i="1"/>
  <c r="AP40" i="1"/>
  <c r="AP41" i="1"/>
  <c r="AP45" i="1"/>
  <c r="AP49" i="1"/>
  <c r="AP53" i="1"/>
  <c r="AP57" i="1"/>
  <c r="AP61" i="1"/>
  <c r="AP65" i="1"/>
  <c r="AP69" i="1"/>
  <c r="AP73" i="1"/>
  <c r="AP77" i="1"/>
  <c r="AP80" i="1"/>
  <c r="AP81" i="1"/>
  <c r="AP85" i="1"/>
  <c r="AP93" i="1"/>
  <c r="AP101" i="1"/>
  <c r="AP104" i="1"/>
  <c r="AP105" i="1"/>
  <c r="AP109" i="1"/>
  <c r="AP113" i="1"/>
  <c r="AP117" i="1"/>
  <c r="AP120" i="1"/>
  <c r="AP121" i="1"/>
  <c r="AP125" i="1"/>
  <c r="AP129" i="1"/>
  <c r="AP133" i="1"/>
  <c r="AP137" i="1"/>
  <c r="AP141" i="1"/>
  <c r="AP145" i="1"/>
  <c r="AP149" i="1"/>
  <c r="AP157" i="1"/>
  <c r="AP165" i="1"/>
  <c r="AP169" i="1"/>
  <c r="AP173" i="1"/>
  <c r="AP177" i="1"/>
  <c r="AP181" i="1"/>
  <c r="AP185" i="1"/>
  <c r="AN6" i="1"/>
  <c r="AN7" i="1"/>
  <c r="AN8" i="1"/>
  <c r="AP8" i="1" s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P24" i="1" s="1"/>
  <c r="AN25" i="1"/>
  <c r="AN26" i="1"/>
  <c r="AN27" i="1"/>
  <c r="AN28" i="1"/>
  <c r="AN29" i="1"/>
  <c r="AN30" i="1"/>
  <c r="AN31" i="1"/>
  <c r="AN32" i="1"/>
  <c r="AP32" i="1" s="1"/>
  <c r="AN33" i="1"/>
  <c r="AN34" i="1"/>
  <c r="AN35" i="1"/>
  <c r="AN36" i="1"/>
  <c r="AN37" i="1"/>
  <c r="AN38" i="1"/>
  <c r="AN39" i="1"/>
  <c r="AN40" i="1"/>
  <c r="AN41" i="1"/>
  <c r="AN42" i="1"/>
  <c r="AN43" i="1"/>
  <c r="AP43" i="1" s="1"/>
  <c r="AN44" i="1"/>
  <c r="AN45" i="1"/>
  <c r="AN46" i="1"/>
  <c r="AN47" i="1"/>
  <c r="AN48" i="1"/>
  <c r="AP48" i="1" s="1"/>
  <c r="AN49" i="1"/>
  <c r="AN50" i="1"/>
  <c r="AN51" i="1"/>
  <c r="AN52" i="1"/>
  <c r="AN53" i="1"/>
  <c r="AN54" i="1"/>
  <c r="AN55" i="1"/>
  <c r="AN56" i="1"/>
  <c r="AP56" i="1" s="1"/>
  <c r="AN57" i="1"/>
  <c r="AN58" i="1"/>
  <c r="AN59" i="1"/>
  <c r="AN60" i="1"/>
  <c r="AN61" i="1"/>
  <c r="AN62" i="1"/>
  <c r="AN63" i="1"/>
  <c r="AN64" i="1"/>
  <c r="AP64" i="1" s="1"/>
  <c r="AN65" i="1"/>
  <c r="AN66" i="1"/>
  <c r="AN67" i="1"/>
  <c r="AN68" i="1"/>
  <c r="AN69" i="1"/>
  <c r="AN70" i="1"/>
  <c r="AN71" i="1"/>
  <c r="AN72" i="1"/>
  <c r="AP72" i="1" s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P88" i="1" s="1"/>
  <c r="AN89" i="1"/>
  <c r="AN90" i="1"/>
  <c r="AN91" i="1"/>
  <c r="AN92" i="1"/>
  <c r="AN93" i="1"/>
  <c r="AN94" i="1"/>
  <c r="AN95" i="1"/>
  <c r="AN96" i="1"/>
  <c r="AP96" i="1" s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P112" i="1" s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P128" i="1" s="1"/>
  <c r="AN129" i="1"/>
  <c r="AN130" i="1"/>
  <c r="AN131" i="1"/>
  <c r="AN132" i="1"/>
  <c r="AN133" i="1"/>
  <c r="AN134" i="1"/>
  <c r="AN135" i="1"/>
  <c r="AN136" i="1"/>
  <c r="AP136" i="1" s="1"/>
  <c r="AN137" i="1"/>
  <c r="AN138" i="1"/>
  <c r="AN139" i="1"/>
  <c r="AP139" i="1" s="1"/>
  <c r="AN140" i="1"/>
  <c r="AN141" i="1"/>
  <c r="AN142" i="1"/>
  <c r="AN143" i="1"/>
  <c r="AN144" i="1"/>
  <c r="AP144" i="1" s="1"/>
  <c r="AN145" i="1"/>
  <c r="AN146" i="1"/>
  <c r="AN147" i="1"/>
  <c r="AN148" i="1"/>
  <c r="AN149" i="1"/>
  <c r="AN150" i="1"/>
  <c r="AN151" i="1"/>
  <c r="AN152" i="1"/>
  <c r="AP152" i="1" s="1"/>
  <c r="AN153" i="1"/>
  <c r="AN154" i="1"/>
  <c r="AN155" i="1"/>
  <c r="AP155" i="1" s="1"/>
  <c r="AN156" i="1"/>
  <c r="AN157" i="1"/>
  <c r="AN158" i="1"/>
  <c r="AN159" i="1"/>
  <c r="AN160" i="1"/>
  <c r="AP160" i="1" s="1"/>
  <c r="AN161" i="1"/>
  <c r="AN162" i="1"/>
  <c r="AN163" i="1"/>
  <c r="AN164" i="1"/>
  <c r="AN165" i="1"/>
  <c r="AN166" i="1"/>
  <c r="AN167" i="1"/>
  <c r="AN168" i="1"/>
  <c r="AP168" i="1" s="1"/>
  <c r="AN169" i="1"/>
  <c r="AN170" i="1"/>
  <c r="AN171" i="1"/>
  <c r="AN172" i="1"/>
  <c r="AN173" i="1"/>
  <c r="AN174" i="1"/>
  <c r="AN175" i="1"/>
  <c r="AN176" i="1"/>
  <c r="AP176" i="1" s="1"/>
  <c r="AN177" i="1"/>
  <c r="AN178" i="1"/>
  <c r="AN179" i="1"/>
  <c r="AN180" i="1"/>
  <c r="AN181" i="1"/>
  <c r="AN182" i="1"/>
  <c r="AN183" i="1"/>
  <c r="AN184" i="1"/>
  <c r="AP184" i="1" s="1"/>
  <c r="AN185" i="1"/>
  <c r="AN5" i="1"/>
  <c r="AO6" i="1"/>
  <c r="AP6" i="1" s="1"/>
  <c r="AO7" i="1"/>
  <c r="AP7" i="1" s="1"/>
  <c r="AO8" i="1"/>
  <c r="AO9" i="1"/>
  <c r="AO10" i="1"/>
  <c r="AP10" i="1" s="1"/>
  <c r="AO11" i="1"/>
  <c r="AP11" i="1" s="1"/>
  <c r="AO12" i="1"/>
  <c r="AO13" i="1"/>
  <c r="AO14" i="1"/>
  <c r="AP14" i="1" s="1"/>
  <c r="AO15" i="1"/>
  <c r="AP15" i="1" s="1"/>
  <c r="AO16" i="1"/>
  <c r="AO17" i="1"/>
  <c r="AO18" i="1"/>
  <c r="AP18" i="1" s="1"/>
  <c r="AO19" i="1"/>
  <c r="AO20" i="1"/>
  <c r="AO21" i="1"/>
  <c r="AO22" i="1"/>
  <c r="AP22" i="1" s="1"/>
  <c r="AO23" i="1"/>
  <c r="AP23" i="1" s="1"/>
  <c r="AO24" i="1"/>
  <c r="AO25" i="1"/>
  <c r="AP25" i="1" s="1"/>
  <c r="AO26" i="1"/>
  <c r="AP26" i="1" s="1"/>
  <c r="AO27" i="1"/>
  <c r="AP27" i="1" s="1"/>
  <c r="AO28" i="1"/>
  <c r="AO29" i="1"/>
  <c r="AO30" i="1"/>
  <c r="AP30" i="1" s="1"/>
  <c r="AO31" i="1"/>
  <c r="AP31" i="1" s="1"/>
  <c r="AO32" i="1"/>
  <c r="AO33" i="1"/>
  <c r="AP33" i="1" s="1"/>
  <c r="AO34" i="1"/>
  <c r="AP34" i="1" s="1"/>
  <c r="AO35" i="1"/>
  <c r="AO36" i="1"/>
  <c r="AO37" i="1"/>
  <c r="AO38" i="1"/>
  <c r="AP38" i="1" s="1"/>
  <c r="AO39" i="1"/>
  <c r="AP39" i="1" s="1"/>
  <c r="AO40" i="1"/>
  <c r="AO41" i="1"/>
  <c r="AO42" i="1"/>
  <c r="AP42" i="1" s="1"/>
  <c r="AO43" i="1"/>
  <c r="AO44" i="1"/>
  <c r="AO45" i="1"/>
  <c r="AO46" i="1"/>
  <c r="AP46" i="1" s="1"/>
  <c r="AO47" i="1"/>
  <c r="AP47" i="1" s="1"/>
  <c r="AO48" i="1"/>
  <c r="AO49" i="1"/>
  <c r="AO50" i="1"/>
  <c r="AP50" i="1" s="1"/>
  <c r="AO51" i="1"/>
  <c r="AO52" i="1"/>
  <c r="AO53" i="1"/>
  <c r="AO54" i="1"/>
  <c r="AP54" i="1" s="1"/>
  <c r="AO55" i="1"/>
  <c r="AP55" i="1" s="1"/>
  <c r="AO56" i="1"/>
  <c r="AO57" i="1"/>
  <c r="AO58" i="1"/>
  <c r="AP58" i="1" s="1"/>
  <c r="AO59" i="1"/>
  <c r="AO60" i="1"/>
  <c r="AO61" i="1"/>
  <c r="AO62" i="1"/>
  <c r="AP62" i="1" s="1"/>
  <c r="AO63" i="1"/>
  <c r="AP63" i="1" s="1"/>
  <c r="AO64" i="1"/>
  <c r="AO65" i="1"/>
  <c r="AO66" i="1"/>
  <c r="AP66" i="1" s="1"/>
  <c r="AO67" i="1"/>
  <c r="AP67" i="1" s="1"/>
  <c r="AO68" i="1"/>
  <c r="AO69" i="1"/>
  <c r="AO70" i="1"/>
  <c r="AP70" i="1" s="1"/>
  <c r="AO71" i="1"/>
  <c r="AP71" i="1" s="1"/>
  <c r="AO72" i="1"/>
  <c r="AO73" i="1"/>
  <c r="AO74" i="1"/>
  <c r="AP74" i="1" s="1"/>
  <c r="AO75" i="1"/>
  <c r="AP75" i="1" s="1"/>
  <c r="AO76" i="1"/>
  <c r="AO77" i="1"/>
  <c r="AO78" i="1"/>
  <c r="AP78" i="1" s="1"/>
  <c r="AO79" i="1"/>
  <c r="AP79" i="1" s="1"/>
  <c r="AO80" i="1"/>
  <c r="AO81" i="1"/>
  <c r="AO82" i="1"/>
  <c r="AP82" i="1" s="1"/>
  <c r="AO83" i="1"/>
  <c r="AO84" i="1"/>
  <c r="AO85" i="1"/>
  <c r="AO86" i="1"/>
  <c r="AP86" i="1" s="1"/>
  <c r="AO87" i="1"/>
  <c r="AP87" i="1" s="1"/>
  <c r="AO88" i="1"/>
  <c r="AO89" i="1"/>
  <c r="AP89" i="1" s="1"/>
  <c r="AO90" i="1"/>
  <c r="AP90" i="1" s="1"/>
  <c r="AO91" i="1"/>
  <c r="AP91" i="1" s="1"/>
  <c r="AO92" i="1"/>
  <c r="AO93" i="1"/>
  <c r="AO94" i="1"/>
  <c r="AP94" i="1" s="1"/>
  <c r="AO95" i="1"/>
  <c r="AP95" i="1" s="1"/>
  <c r="AO96" i="1"/>
  <c r="AO97" i="1"/>
  <c r="AP97" i="1" s="1"/>
  <c r="AO98" i="1"/>
  <c r="AP98" i="1" s="1"/>
  <c r="AO99" i="1"/>
  <c r="AO100" i="1"/>
  <c r="AO101" i="1"/>
  <c r="AO102" i="1"/>
  <c r="AP102" i="1" s="1"/>
  <c r="AO103" i="1"/>
  <c r="AP103" i="1" s="1"/>
  <c r="AO104" i="1"/>
  <c r="AO105" i="1"/>
  <c r="AO106" i="1"/>
  <c r="AP106" i="1" s="1"/>
  <c r="AO107" i="1"/>
  <c r="AP107" i="1" s="1"/>
  <c r="AO108" i="1"/>
  <c r="AO109" i="1"/>
  <c r="AO110" i="1"/>
  <c r="AP110" i="1" s="1"/>
  <c r="AO111" i="1"/>
  <c r="AP111" i="1" s="1"/>
  <c r="AO112" i="1"/>
  <c r="AO113" i="1"/>
  <c r="AO114" i="1"/>
  <c r="AP114" i="1" s="1"/>
  <c r="AO115" i="1"/>
  <c r="AO116" i="1"/>
  <c r="AO117" i="1"/>
  <c r="AO118" i="1"/>
  <c r="AP118" i="1" s="1"/>
  <c r="AO119" i="1"/>
  <c r="AP119" i="1" s="1"/>
  <c r="AO120" i="1"/>
  <c r="AO121" i="1"/>
  <c r="AO122" i="1"/>
  <c r="AP122" i="1" s="1"/>
  <c r="AO123" i="1"/>
  <c r="AO124" i="1"/>
  <c r="AO125" i="1"/>
  <c r="AO126" i="1"/>
  <c r="AP126" i="1" s="1"/>
  <c r="AO127" i="1"/>
  <c r="AP127" i="1" s="1"/>
  <c r="AO128" i="1"/>
  <c r="AO129" i="1"/>
  <c r="AO130" i="1"/>
  <c r="AP130" i="1" s="1"/>
  <c r="AO131" i="1"/>
  <c r="AP131" i="1" s="1"/>
  <c r="AO132" i="1"/>
  <c r="AO133" i="1"/>
  <c r="AO134" i="1"/>
  <c r="AP134" i="1" s="1"/>
  <c r="AO135" i="1"/>
  <c r="AP135" i="1" s="1"/>
  <c r="AO136" i="1"/>
  <c r="AO137" i="1"/>
  <c r="AO138" i="1"/>
  <c r="AP138" i="1" s="1"/>
  <c r="AO139" i="1"/>
  <c r="AO140" i="1"/>
  <c r="AO141" i="1"/>
  <c r="AO142" i="1"/>
  <c r="AP142" i="1" s="1"/>
  <c r="AO143" i="1"/>
  <c r="AP143" i="1" s="1"/>
  <c r="AO144" i="1"/>
  <c r="AO145" i="1"/>
  <c r="AO146" i="1"/>
  <c r="AP146" i="1" s="1"/>
  <c r="AO147" i="1"/>
  <c r="AO148" i="1"/>
  <c r="AO149" i="1"/>
  <c r="AO150" i="1"/>
  <c r="AP150" i="1" s="1"/>
  <c r="AO151" i="1"/>
  <c r="AP151" i="1" s="1"/>
  <c r="AO152" i="1"/>
  <c r="AO153" i="1"/>
  <c r="AP153" i="1" s="1"/>
  <c r="AO154" i="1"/>
  <c r="AP154" i="1" s="1"/>
  <c r="AO155" i="1"/>
  <c r="AO156" i="1"/>
  <c r="AO157" i="1"/>
  <c r="AO158" i="1"/>
  <c r="AP158" i="1" s="1"/>
  <c r="AO159" i="1"/>
  <c r="AP159" i="1" s="1"/>
  <c r="AO160" i="1"/>
  <c r="AO161" i="1"/>
  <c r="AP161" i="1" s="1"/>
  <c r="AO162" i="1"/>
  <c r="AP162" i="1" s="1"/>
  <c r="AO163" i="1"/>
  <c r="AO164" i="1"/>
  <c r="AO165" i="1"/>
  <c r="AO166" i="1"/>
  <c r="AP166" i="1" s="1"/>
  <c r="AO167" i="1"/>
  <c r="AP167" i="1" s="1"/>
  <c r="AO168" i="1"/>
  <c r="AO169" i="1"/>
  <c r="AO170" i="1"/>
  <c r="AP170" i="1" s="1"/>
  <c r="AO171" i="1"/>
  <c r="AP171" i="1" s="1"/>
  <c r="AO172" i="1"/>
  <c r="AO173" i="1"/>
  <c r="AO174" i="1"/>
  <c r="AP174" i="1" s="1"/>
  <c r="AO175" i="1"/>
  <c r="AP175" i="1" s="1"/>
  <c r="AO176" i="1"/>
  <c r="AO177" i="1"/>
  <c r="AO178" i="1"/>
  <c r="AP178" i="1" s="1"/>
  <c r="AO179" i="1"/>
  <c r="AO180" i="1"/>
  <c r="AO181" i="1"/>
  <c r="AO182" i="1"/>
  <c r="AP182" i="1" s="1"/>
  <c r="AO183" i="1"/>
  <c r="AP183" i="1" s="1"/>
  <c r="AO184" i="1"/>
  <c r="AO185" i="1"/>
  <c r="AO5" i="1"/>
  <c r="AP5" i="1" s="1"/>
  <c r="AL9" i="1"/>
  <c r="AL12" i="1"/>
  <c r="AL23" i="1"/>
  <c r="AL31" i="1"/>
  <c r="AL36" i="1"/>
  <c r="AL44" i="1"/>
  <c r="AL47" i="1"/>
  <c r="AL56" i="1"/>
  <c r="AL57" i="1"/>
  <c r="AL72" i="1"/>
  <c r="AL73" i="1"/>
  <c r="AK6" i="1"/>
  <c r="AK7" i="1"/>
  <c r="AL7" i="1" s="1"/>
  <c r="AK8" i="1"/>
  <c r="AK9" i="1"/>
  <c r="AK10" i="1"/>
  <c r="AL10" i="1" s="1"/>
  <c r="AK11" i="1"/>
  <c r="AK12" i="1"/>
  <c r="AK13" i="1"/>
  <c r="AL13" i="1" s="1"/>
  <c r="AK14" i="1"/>
  <c r="AK15" i="1"/>
  <c r="AL15" i="1" s="1"/>
  <c r="AK16" i="1"/>
  <c r="AK17" i="1"/>
  <c r="AL17" i="1" s="1"/>
  <c r="AK18" i="1"/>
  <c r="AL18" i="1" s="1"/>
  <c r="AK19" i="1"/>
  <c r="AK20" i="1"/>
  <c r="AL20" i="1" s="1"/>
  <c r="AK21" i="1"/>
  <c r="AL21" i="1" s="1"/>
  <c r="AK22" i="1"/>
  <c r="AL22" i="1" s="1"/>
  <c r="AK23" i="1"/>
  <c r="AK24" i="1"/>
  <c r="AK25" i="1"/>
  <c r="AK26" i="1"/>
  <c r="AL26" i="1" s="1"/>
  <c r="AK27" i="1"/>
  <c r="AK28" i="1"/>
  <c r="AL28" i="1" s="1"/>
  <c r="AK29" i="1"/>
  <c r="AL29" i="1" s="1"/>
  <c r="AK30" i="1"/>
  <c r="AK31" i="1"/>
  <c r="AK32" i="1"/>
  <c r="AK33" i="1"/>
  <c r="AL33" i="1" s="1"/>
  <c r="AK34" i="1"/>
  <c r="AL34" i="1" s="1"/>
  <c r="AK35" i="1"/>
  <c r="AK36" i="1"/>
  <c r="AK37" i="1"/>
  <c r="AL37" i="1" s="1"/>
  <c r="AK38" i="1"/>
  <c r="AK39" i="1"/>
  <c r="AL39" i="1" s="1"/>
  <c r="AK40" i="1"/>
  <c r="AK41" i="1"/>
  <c r="AL41" i="1" s="1"/>
  <c r="AK42" i="1"/>
  <c r="AL42" i="1" s="1"/>
  <c r="AK43" i="1"/>
  <c r="AK44" i="1"/>
  <c r="AK45" i="1"/>
  <c r="AL45" i="1" s="1"/>
  <c r="AK46" i="1"/>
  <c r="AK47" i="1"/>
  <c r="AK48" i="1"/>
  <c r="AK49" i="1"/>
  <c r="AK50" i="1"/>
  <c r="AL50" i="1" s="1"/>
  <c r="AK51" i="1"/>
  <c r="AK52" i="1"/>
  <c r="AL52" i="1" s="1"/>
  <c r="AK53" i="1"/>
  <c r="AL53" i="1" s="1"/>
  <c r="AK54" i="1"/>
  <c r="AK55" i="1"/>
  <c r="AL55" i="1" s="1"/>
  <c r="AK56" i="1"/>
  <c r="AK57" i="1"/>
  <c r="AK58" i="1"/>
  <c r="AL58" i="1" s="1"/>
  <c r="AK59" i="1"/>
  <c r="AK60" i="1"/>
  <c r="AL60" i="1" s="1"/>
  <c r="AK61" i="1"/>
  <c r="AL61" i="1" s="1"/>
  <c r="AK62" i="1"/>
  <c r="AK63" i="1"/>
  <c r="AL63" i="1" s="1"/>
  <c r="AK64" i="1"/>
  <c r="AK65" i="1"/>
  <c r="AK66" i="1"/>
  <c r="AL66" i="1" s="1"/>
  <c r="AK67" i="1"/>
  <c r="AK68" i="1"/>
  <c r="AL68" i="1" s="1"/>
  <c r="AK69" i="1"/>
  <c r="AL69" i="1" s="1"/>
  <c r="AK70" i="1"/>
  <c r="AK71" i="1"/>
  <c r="AL71" i="1" s="1"/>
  <c r="AK72" i="1"/>
  <c r="AK73" i="1"/>
  <c r="AK74" i="1"/>
  <c r="AL74" i="1" s="1"/>
  <c r="AK75" i="1"/>
  <c r="AK76" i="1"/>
  <c r="AL76" i="1" s="1"/>
  <c r="AK77" i="1"/>
  <c r="AL77" i="1" s="1"/>
  <c r="AK78" i="1"/>
  <c r="AK79" i="1"/>
  <c r="AL79" i="1" s="1"/>
  <c r="AK80" i="1"/>
  <c r="AK5" i="1"/>
  <c r="AJ6" i="1"/>
  <c r="AL6" i="1" s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L25" i="1" s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L38" i="1" s="1"/>
  <c r="AJ39" i="1"/>
  <c r="AJ40" i="1"/>
  <c r="AJ41" i="1"/>
  <c r="AJ42" i="1"/>
  <c r="AJ43" i="1"/>
  <c r="AJ44" i="1"/>
  <c r="AJ45" i="1"/>
  <c r="AJ46" i="1"/>
  <c r="AJ47" i="1"/>
  <c r="AJ48" i="1"/>
  <c r="AJ49" i="1"/>
  <c r="AL49" i="1" s="1"/>
  <c r="AJ50" i="1"/>
  <c r="AJ51" i="1"/>
  <c r="AL51" i="1" s="1"/>
  <c r="AJ52" i="1"/>
  <c r="AJ53" i="1"/>
  <c r="AJ54" i="1"/>
  <c r="AL54" i="1" s="1"/>
  <c r="AJ55" i="1"/>
  <c r="AJ56" i="1"/>
  <c r="AJ57" i="1"/>
  <c r="AJ58" i="1"/>
  <c r="AJ59" i="1"/>
  <c r="AL59" i="1" s="1"/>
  <c r="AJ60" i="1"/>
  <c r="AJ61" i="1"/>
  <c r="AJ62" i="1"/>
  <c r="AL62" i="1" s="1"/>
  <c r="AJ63" i="1"/>
  <c r="AJ64" i="1"/>
  <c r="AL64" i="1" s="1"/>
  <c r="AJ65" i="1"/>
  <c r="AL65" i="1" s="1"/>
  <c r="AJ66" i="1"/>
  <c r="AJ67" i="1"/>
  <c r="AL67" i="1" s="1"/>
  <c r="AJ68" i="1"/>
  <c r="AJ69" i="1"/>
  <c r="AJ70" i="1"/>
  <c r="AL70" i="1" s="1"/>
  <c r="AJ71" i="1"/>
  <c r="AJ72" i="1"/>
  <c r="AJ73" i="1"/>
  <c r="AJ74" i="1"/>
  <c r="AJ75" i="1"/>
  <c r="AL75" i="1" s="1"/>
  <c r="AJ76" i="1"/>
  <c r="AJ77" i="1"/>
  <c r="AJ78" i="1"/>
  <c r="AL78" i="1" s="1"/>
  <c r="AJ79" i="1"/>
  <c r="AJ80" i="1"/>
  <c r="AL80" i="1" s="1"/>
  <c r="AJ5" i="1"/>
  <c r="AL5" i="1" s="1"/>
  <c r="AH59" i="1"/>
  <c r="AH67" i="1"/>
  <c r="AH75" i="1"/>
  <c r="AG26" i="1"/>
  <c r="AH26" i="1" s="1"/>
  <c r="AG27" i="1"/>
  <c r="AG28" i="1"/>
  <c r="AH28" i="1" s="1"/>
  <c r="AG29" i="1"/>
  <c r="AG30" i="1"/>
  <c r="AH30" i="1" s="1"/>
  <c r="AG31" i="1"/>
  <c r="AG32" i="1"/>
  <c r="AG33" i="1"/>
  <c r="AG34" i="1"/>
  <c r="AH34" i="1" s="1"/>
  <c r="AG35" i="1"/>
  <c r="AG36" i="1"/>
  <c r="AH36" i="1" s="1"/>
  <c r="AG37" i="1"/>
  <c r="AG38" i="1"/>
  <c r="AH38" i="1" s="1"/>
  <c r="AG39" i="1"/>
  <c r="AG40" i="1"/>
  <c r="AG41" i="1"/>
  <c r="AG42" i="1"/>
  <c r="AH42" i="1" s="1"/>
  <c r="AG43" i="1"/>
  <c r="AG44" i="1"/>
  <c r="AH44" i="1" s="1"/>
  <c r="AG45" i="1"/>
  <c r="AG46" i="1"/>
  <c r="AH46" i="1" s="1"/>
  <c r="AG47" i="1"/>
  <c r="AG48" i="1"/>
  <c r="AG49" i="1"/>
  <c r="AG50" i="1"/>
  <c r="AH50" i="1" s="1"/>
  <c r="AG51" i="1"/>
  <c r="AG52" i="1"/>
  <c r="AH52" i="1" s="1"/>
  <c r="AG53" i="1"/>
  <c r="AG54" i="1"/>
  <c r="AH54" i="1" s="1"/>
  <c r="AG55" i="1"/>
  <c r="AG56" i="1"/>
  <c r="AG57" i="1"/>
  <c r="AG58" i="1"/>
  <c r="AH58" i="1" s="1"/>
  <c r="AG59" i="1"/>
  <c r="AG60" i="1"/>
  <c r="AH60" i="1" s="1"/>
  <c r="AG61" i="1"/>
  <c r="AG62" i="1"/>
  <c r="AH62" i="1" s="1"/>
  <c r="AG63" i="1"/>
  <c r="AG64" i="1"/>
  <c r="AG65" i="1"/>
  <c r="AG66" i="1"/>
  <c r="AH66" i="1" s="1"/>
  <c r="AG67" i="1"/>
  <c r="AG68" i="1"/>
  <c r="AH68" i="1" s="1"/>
  <c r="AG69" i="1"/>
  <c r="AG70" i="1"/>
  <c r="AH70" i="1" s="1"/>
  <c r="AG71" i="1"/>
  <c r="AG72" i="1"/>
  <c r="AG73" i="1"/>
  <c r="AG74" i="1"/>
  <c r="AH74" i="1" s="1"/>
  <c r="AG75" i="1"/>
  <c r="AG76" i="1"/>
  <c r="AH76" i="1" s="1"/>
  <c r="AG77" i="1"/>
  <c r="AG78" i="1"/>
  <c r="AH78" i="1" s="1"/>
  <c r="AG79" i="1"/>
  <c r="AH79" i="1" s="1"/>
  <c r="AG80" i="1"/>
  <c r="AG81" i="1"/>
  <c r="AG82" i="1"/>
  <c r="AH82" i="1" s="1"/>
  <c r="AG83" i="1"/>
  <c r="AG84" i="1"/>
  <c r="AH84" i="1" s="1"/>
  <c r="AG85" i="1"/>
  <c r="AG86" i="1"/>
  <c r="AH86" i="1" s="1"/>
  <c r="AG87" i="1"/>
  <c r="AH87" i="1" s="1"/>
  <c r="AG88" i="1"/>
  <c r="AG89" i="1"/>
  <c r="AG90" i="1"/>
  <c r="AH90" i="1" s="1"/>
  <c r="AG91" i="1"/>
  <c r="AG92" i="1"/>
  <c r="AH92" i="1" s="1"/>
  <c r="AG93" i="1"/>
  <c r="AG94" i="1"/>
  <c r="AH94" i="1" s="1"/>
  <c r="AG95" i="1"/>
  <c r="AH95" i="1" s="1"/>
  <c r="AG96" i="1"/>
  <c r="AG97" i="1"/>
  <c r="AG98" i="1"/>
  <c r="AH98" i="1" s="1"/>
  <c r="AG99" i="1"/>
  <c r="AG100" i="1"/>
  <c r="AH100" i="1" s="1"/>
  <c r="AG101" i="1"/>
  <c r="AG102" i="1"/>
  <c r="AH102" i="1" s="1"/>
  <c r="AG103" i="1"/>
  <c r="AH103" i="1" s="1"/>
  <c r="AG104" i="1"/>
  <c r="AG105" i="1"/>
  <c r="AG6" i="1"/>
  <c r="AH6" i="1" s="1"/>
  <c r="AG7" i="1"/>
  <c r="AH7" i="1" s="1"/>
  <c r="AG8" i="1"/>
  <c r="AH8" i="1" s="1"/>
  <c r="AG9" i="1"/>
  <c r="AG10" i="1"/>
  <c r="AH10" i="1" s="1"/>
  <c r="AG11" i="1"/>
  <c r="AG12" i="1"/>
  <c r="AG13" i="1"/>
  <c r="AG14" i="1"/>
  <c r="AH14" i="1" s="1"/>
  <c r="AG15" i="1"/>
  <c r="AH15" i="1" s="1"/>
  <c r="AG16" i="1"/>
  <c r="AH16" i="1" s="1"/>
  <c r="AG17" i="1"/>
  <c r="AG18" i="1"/>
  <c r="AH18" i="1" s="1"/>
  <c r="AG19" i="1"/>
  <c r="AH19" i="1" s="1"/>
  <c r="AG20" i="1"/>
  <c r="AG21" i="1"/>
  <c r="AG22" i="1"/>
  <c r="AH22" i="1" s="1"/>
  <c r="AG23" i="1"/>
  <c r="AH23" i="1" s="1"/>
  <c r="AG24" i="1"/>
  <c r="AH24" i="1" s="1"/>
  <c r="AG25" i="1"/>
  <c r="AG5" i="1"/>
  <c r="AF6" i="1"/>
  <c r="AF7" i="1"/>
  <c r="AF8" i="1"/>
  <c r="AF9" i="1"/>
  <c r="AH9" i="1" s="1"/>
  <c r="AF10" i="1"/>
  <c r="AF11" i="1"/>
  <c r="AF12" i="1"/>
  <c r="AF13" i="1"/>
  <c r="AF14" i="1"/>
  <c r="AF15" i="1"/>
  <c r="AF16" i="1"/>
  <c r="AF17" i="1"/>
  <c r="AH17" i="1" s="1"/>
  <c r="AF18" i="1"/>
  <c r="AF19" i="1"/>
  <c r="AF20" i="1"/>
  <c r="AF21" i="1"/>
  <c r="AF22" i="1"/>
  <c r="AF23" i="1"/>
  <c r="AF24" i="1"/>
  <c r="AF25" i="1"/>
  <c r="AH25" i="1" s="1"/>
  <c r="AF26" i="1"/>
  <c r="AF27" i="1"/>
  <c r="AF28" i="1"/>
  <c r="AF29" i="1"/>
  <c r="AH29" i="1" s="1"/>
  <c r="AF30" i="1"/>
  <c r="AF31" i="1"/>
  <c r="AF32" i="1"/>
  <c r="AF33" i="1"/>
  <c r="AF34" i="1"/>
  <c r="AF35" i="1"/>
  <c r="AH35" i="1" s="1"/>
  <c r="AF36" i="1"/>
  <c r="AF37" i="1"/>
  <c r="AH37" i="1" s="1"/>
  <c r="AF38" i="1"/>
  <c r="AF39" i="1"/>
  <c r="AF40" i="1"/>
  <c r="AF41" i="1"/>
  <c r="AF42" i="1"/>
  <c r="AF43" i="1"/>
  <c r="AH43" i="1" s="1"/>
  <c r="AF44" i="1"/>
  <c r="AF45" i="1"/>
  <c r="AH45" i="1" s="1"/>
  <c r="AF46" i="1"/>
  <c r="AF47" i="1"/>
  <c r="AF48" i="1"/>
  <c r="AF49" i="1"/>
  <c r="AF50" i="1"/>
  <c r="AF51" i="1"/>
  <c r="AF52" i="1"/>
  <c r="AF53" i="1"/>
  <c r="AH53" i="1" s="1"/>
  <c r="AF54" i="1"/>
  <c r="AF55" i="1"/>
  <c r="AF56" i="1"/>
  <c r="AF57" i="1"/>
  <c r="AF58" i="1"/>
  <c r="AF59" i="1"/>
  <c r="AF60" i="1"/>
  <c r="AF61" i="1"/>
  <c r="AH61" i="1" s="1"/>
  <c r="AF62" i="1"/>
  <c r="AF63" i="1"/>
  <c r="AF64" i="1"/>
  <c r="AF65" i="1"/>
  <c r="AF66" i="1"/>
  <c r="AF67" i="1"/>
  <c r="AF68" i="1"/>
  <c r="AF69" i="1"/>
  <c r="AH69" i="1" s="1"/>
  <c r="AF70" i="1"/>
  <c r="AF71" i="1"/>
  <c r="AF72" i="1"/>
  <c r="AF73" i="1"/>
  <c r="AF74" i="1"/>
  <c r="AF75" i="1"/>
  <c r="AF76" i="1"/>
  <c r="AF77" i="1"/>
  <c r="AH77" i="1" s="1"/>
  <c r="AF78" i="1"/>
  <c r="AF79" i="1"/>
  <c r="AF80" i="1"/>
  <c r="AF81" i="1"/>
  <c r="AF82" i="1"/>
  <c r="AF83" i="1"/>
  <c r="AF84" i="1"/>
  <c r="AF85" i="1"/>
  <c r="AH85" i="1" s="1"/>
  <c r="AF86" i="1"/>
  <c r="AF87" i="1"/>
  <c r="AF88" i="1"/>
  <c r="AF89" i="1"/>
  <c r="AF90" i="1"/>
  <c r="AF91" i="1"/>
  <c r="AF92" i="1"/>
  <c r="AF93" i="1"/>
  <c r="AH93" i="1" s="1"/>
  <c r="AF94" i="1"/>
  <c r="AF95" i="1"/>
  <c r="AF96" i="1"/>
  <c r="AF97" i="1"/>
  <c r="AF98" i="1"/>
  <c r="AF99" i="1"/>
  <c r="AH99" i="1" s="1"/>
  <c r="AF100" i="1"/>
  <c r="AF101" i="1"/>
  <c r="AH101" i="1" s="1"/>
  <c r="AF102" i="1"/>
  <c r="AF103" i="1"/>
  <c r="AF104" i="1"/>
  <c r="AF105" i="1"/>
  <c r="AF5" i="1"/>
  <c r="N40" i="1"/>
  <c r="N35" i="1"/>
  <c r="N29" i="1"/>
  <c r="AP163" i="1" l="1"/>
  <c r="AP123" i="1"/>
  <c r="AP99" i="1"/>
  <c r="AP83" i="1"/>
  <c r="AP51" i="1"/>
  <c r="AP35" i="1"/>
  <c r="AP19" i="1"/>
  <c r="AT233" i="1"/>
  <c r="AT217" i="1"/>
  <c r="AT193" i="1"/>
  <c r="AT185" i="1"/>
  <c r="AT169" i="1"/>
  <c r="AT153" i="1"/>
  <c r="AT129" i="1"/>
  <c r="AT121" i="1"/>
  <c r="AT105" i="1"/>
  <c r="AT97" i="1"/>
  <c r="AT89" i="1"/>
  <c r="AT65" i="1"/>
  <c r="AT57" i="1"/>
  <c r="AT41" i="1"/>
  <c r="AT33" i="1"/>
  <c r="AT25" i="1"/>
  <c r="AP179" i="1"/>
  <c r="AP147" i="1"/>
  <c r="AP115" i="1"/>
  <c r="AP59" i="1"/>
  <c r="AL46" i="1"/>
  <c r="AL30" i="1"/>
  <c r="AL14" i="1"/>
  <c r="AH91" i="1"/>
  <c r="AH83" i="1"/>
  <c r="AH51" i="1"/>
  <c r="AH27" i="1"/>
  <c r="AT229" i="1"/>
  <c r="AT205" i="1"/>
  <c r="AT197" i="1"/>
  <c r="AT181" i="1"/>
  <c r="AT165" i="1"/>
  <c r="AT141" i="1"/>
  <c r="AT133" i="1"/>
  <c r="AT117" i="1"/>
  <c r="AT109" i="1"/>
  <c r="AT101" i="1"/>
  <c r="AT77" i="1"/>
  <c r="AT69" i="1"/>
  <c r="AT53" i="1"/>
  <c r="AT45" i="1"/>
  <c r="AT37" i="1"/>
  <c r="AT13" i="1"/>
  <c r="AX104" i="1"/>
  <c r="AX96" i="1"/>
  <c r="AX88" i="1"/>
  <c r="AX80" i="1"/>
  <c r="AX72" i="1"/>
  <c r="AX64" i="1"/>
  <c r="AX56" i="1"/>
  <c r="AX48" i="1"/>
  <c r="AX40" i="1"/>
  <c r="AX32" i="1"/>
  <c r="AX24" i="1"/>
  <c r="AX16" i="1"/>
  <c r="AH5" i="1"/>
  <c r="AL43" i="1"/>
  <c r="AL35" i="1"/>
  <c r="AL27" i="1"/>
  <c r="AL19" i="1"/>
  <c r="AL11" i="1"/>
  <c r="AP180" i="1"/>
  <c r="AP172" i="1"/>
  <c r="AP164" i="1"/>
  <c r="AP156" i="1"/>
  <c r="AP148" i="1"/>
  <c r="AP140" i="1"/>
  <c r="AP132" i="1"/>
  <c r="AP124" i="1"/>
  <c r="AP116" i="1"/>
  <c r="AP108" i="1"/>
  <c r="AP100" i="1"/>
  <c r="AP92" i="1"/>
  <c r="AP84" i="1"/>
  <c r="AP76" i="1"/>
  <c r="AP68" i="1"/>
  <c r="AP60" i="1"/>
  <c r="AP52" i="1"/>
  <c r="AP44" i="1"/>
  <c r="AP36" i="1"/>
  <c r="AP28" i="1"/>
  <c r="AP20" i="1"/>
  <c r="AP12" i="1"/>
  <c r="AH13" i="1"/>
  <c r="AH97" i="1"/>
  <c r="AH81" i="1"/>
  <c r="AH65" i="1"/>
  <c r="AH57" i="1"/>
  <c r="AH41" i="1"/>
  <c r="AH33" i="1"/>
  <c r="AH21" i="1"/>
  <c r="AH105" i="1"/>
  <c r="AH89" i="1"/>
  <c r="AH73" i="1"/>
  <c r="AH49" i="1"/>
  <c r="AH20" i="1"/>
  <c r="AH12" i="1"/>
  <c r="AH104" i="1"/>
  <c r="AH96" i="1"/>
  <c r="AH88" i="1"/>
  <c r="AH80" i="1"/>
  <c r="AH72" i="1"/>
  <c r="AH64" i="1"/>
  <c r="AH56" i="1"/>
  <c r="AH48" i="1"/>
  <c r="AH40" i="1"/>
  <c r="AH32" i="1"/>
  <c r="AL48" i="1"/>
  <c r="AL40" i="1"/>
  <c r="AL32" i="1"/>
  <c r="AL24" i="1"/>
  <c r="AL16" i="1"/>
  <c r="AL8" i="1"/>
  <c r="AH11" i="1"/>
  <c r="AH71" i="1"/>
  <c r="AH63" i="1"/>
  <c r="AH55" i="1"/>
  <c r="AH47" i="1"/>
  <c r="AH39" i="1"/>
  <c r="AH31" i="1"/>
  <c r="AX107" i="1"/>
  <c r="AX99" i="1"/>
  <c r="N20" i="1"/>
  <c r="N13" i="1"/>
  <c r="N9" i="1"/>
  <c r="R38" i="1"/>
  <c r="L37" i="1"/>
  <c r="P37" i="1" s="1"/>
  <c r="L38" i="1"/>
  <c r="P38" i="1" s="1"/>
  <c r="S38" i="1" s="1"/>
  <c r="L39" i="1"/>
  <c r="R39" i="1" s="1"/>
  <c r="P33" i="1"/>
  <c r="L31" i="1"/>
  <c r="P31" i="1" s="1"/>
  <c r="L32" i="1"/>
  <c r="P32" i="1" s="1"/>
  <c r="L33" i="1"/>
  <c r="R33" i="1" s="1"/>
  <c r="S33" i="1" s="1"/>
  <c r="L34" i="1"/>
  <c r="P34" i="1" s="1"/>
  <c r="L21" i="1"/>
  <c r="R21" i="1" s="1"/>
  <c r="L22" i="1"/>
  <c r="R22" i="1" s="1"/>
  <c r="L23" i="1"/>
  <c r="P23" i="1" s="1"/>
  <c r="L24" i="1"/>
  <c r="R24" i="1" s="1"/>
  <c r="L25" i="1"/>
  <c r="R25" i="1" s="1"/>
  <c r="L26" i="1"/>
  <c r="P26" i="1" s="1"/>
  <c r="L27" i="1"/>
  <c r="R27" i="1" s="1"/>
  <c r="L28" i="1"/>
  <c r="R28" i="1" s="1"/>
  <c r="R15" i="1"/>
  <c r="S15" i="1" s="1"/>
  <c r="R18" i="1"/>
  <c r="S18" i="1" s="1"/>
  <c r="P15" i="1"/>
  <c r="P18" i="1"/>
  <c r="L14" i="1"/>
  <c r="P14" i="1" s="1"/>
  <c r="L15" i="1"/>
  <c r="L16" i="1"/>
  <c r="R16" i="1" s="1"/>
  <c r="L17" i="1"/>
  <c r="R17" i="1" s="1"/>
  <c r="L18" i="1"/>
  <c r="L19" i="1"/>
  <c r="P19" i="1" s="1"/>
  <c r="R12" i="1"/>
  <c r="S12" i="1" s="1"/>
  <c r="P11" i="1"/>
  <c r="P12" i="1"/>
  <c r="L10" i="1"/>
  <c r="R10" i="1" s="1"/>
  <c r="L11" i="1"/>
  <c r="R11" i="1" s="1"/>
  <c r="S11" i="1" s="1"/>
  <c r="L12" i="1"/>
  <c r="P6" i="1"/>
  <c r="P7" i="1"/>
  <c r="P5" i="1"/>
  <c r="L6" i="1"/>
  <c r="R6" i="1" s="1"/>
  <c r="S6" i="1" s="1"/>
  <c r="L7" i="1"/>
  <c r="R7" i="1" s="1"/>
  <c r="S7" i="1" s="1"/>
  <c r="L8" i="1"/>
  <c r="R8" i="1" s="1"/>
  <c r="L5" i="1"/>
  <c r="R5" i="1" s="1"/>
  <c r="S5" i="1" s="1"/>
  <c r="S16" i="1" l="1"/>
  <c r="S28" i="1"/>
  <c r="S10" i="1"/>
  <c r="S24" i="1"/>
  <c r="P17" i="1"/>
  <c r="S17" i="1" s="1"/>
  <c r="P28" i="1"/>
  <c r="R34" i="1"/>
  <c r="S34" i="1" s="1"/>
  <c r="R37" i="1"/>
  <c r="S37" i="1" s="1"/>
  <c r="P8" i="1"/>
  <c r="S8" i="1" s="1"/>
  <c r="P10" i="1"/>
  <c r="P16" i="1"/>
  <c r="R14" i="1"/>
  <c r="S14" i="1" s="1"/>
  <c r="P27" i="1"/>
  <c r="S27" i="1" s="1"/>
  <c r="R26" i="1"/>
  <c r="S26" i="1" s="1"/>
  <c r="P25" i="1"/>
  <c r="S25" i="1" s="1"/>
  <c r="R31" i="1"/>
  <c r="S31" i="1" s="1"/>
  <c r="P39" i="1"/>
  <c r="S39" i="1" s="1"/>
  <c r="R19" i="1"/>
  <c r="S19" i="1" s="1"/>
  <c r="P24" i="1"/>
  <c r="R32" i="1"/>
  <c r="S32" i="1" s="1"/>
  <c r="R23" i="1"/>
  <c r="S23" i="1" s="1"/>
  <c r="P22" i="1"/>
  <c r="S22" i="1" s="1"/>
  <c r="P21" i="1"/>
  <c r="S21" i="1" s="1"/>
</calcChain>
</file>

<file path=xl/sharedStrings.xml><?xml version="1.0" encoding="utf-8"?>
<sst xmlns="http://schemas.openxmlformats.org/spreadsheetml/2006/main" count="132" uniqueCount="29">
  <si>
    <t>Count</t>
  </si>
  <si>
    <t>ForeBay</t>
  </si>
  <si>
    <t>TailWater</t>
  </si>
  <si>
    <t>Gate</t>
  </si>
  <si>
    <t>Flow</t>
  </si>
  <si>
    <t>Power</t>
  </si>
  <si>
    <t>Effy 0</t>
  </si>
  <si>
    <t>Blade 5</t>
  </si>
  <si>
    <t>Effy 5</t>
  </si>
  <si>
    <t>Blade 11</t>
  </si>
  <si>
    <t>Effy 11</t>
  </si>
  <si>
    <t>Blade 40</t>
  </si>
  <si>
    <t>Effy 40</t>
  </si>
  <si>
    <t>Blade 60</t>
  </si>
  <si>
    <t>Effy 60</t>
  </si>
  <si>
    <t>Blade 76</t>
  </si>
  <si>
    <t>Effy 76</t>
  </si>
  <si>
    <t>Gross</t>
  </si>
  <si>
    <t>Head</t>
  </si>
  <si>
    <t>Corrected</t>
  </si>
  <si>
    <t>(cfs)</t>
  </si>
  <si>
    <t>Efficiency</t>
  </si>
  <si>
    <t>(ftmsl)</t>
  </si>
  <si>
    <t>(ft)</t>
  </si>
  <si>
    <t>(%)</t>
  </si>
  <si>
    <t xml:space="preserve">Blade </t>
  </si>
  <si>
    <t>(MW)</t>
  </si>
  <si>
    <t>(mw)</t>
  </si>
  <si>
    <t>Blade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</si>
</sst>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/>
      <name val="Calibri"/>
      <family val="2"/>
      <scheme val="minor"/>
    </font>
    <font>
      <sz val="10"/>
      <color rgb="FF0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2" fontId="0" fillId="0" borderId="0" xfId="0" applyNumberFormat="1"/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0" borderId="0" xfId="0" applyFill="1"/>
    <xf numFmtId="0" fontId="0" fillId="0" borderId="0" xfId="0"/>
    <xf numFmtId="0" fontId="0" fillId="0" borderId="0" xfId="0" applyFill="1"/>
    <xf numFmtId="0" fontId="18" fillId="0" borderId="0" xfId="0" applyFont="1" applyFill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19" fillId="0" borderId="0" xfId="0" applyNumberFormat="1" applyFont="1" applyAlignment="1">
      <alignment horizontal="center" readingOrder="1"/>
    </xf>
    <xf numFmtId="164" fontId="19" fillId="0" borderId="0" xfId="0" applyNumberFormat="1" applyFont="1" applyAlignment="1">
      <alignment horizontal="center" readingOrder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Smooth Curves - Power versus Gate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4309187711639653E-2"/>
          <c:y val="0.15292162607581028"/>
          <c:w val="0.5642420749867405"/>
          <c:h val="0.76587468717573115"/>
        </c:manualLayout>
      </c:layout>
      <c:scatterChart>
        <c:scatterStyle val="lineMarker"/>
        <c:varyColors val="0"/>
        <c:ser>
          <c:idx val="0"/>
          <c:order val="0"/>
          <c:tx>
            <c:v>-0.69 blade</c:v>
          </c:tx>
          <c:spPr>
            <a:ln w="28575">
              <a:noFill/>
            </a:ln>
          </c:spP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0.13440860215053768"/>
                  <c:y val="0.16479972438953477"/>
                </c:manualLayout>
              </c:layout>
              <c:numFmt formatCode="0.0000000000E+00" sourceLinked="0"/>
            </c:trendlineLbl>
          </c:trendline>
          <c:xVal>
            <c:numRef>
              <c:f>Sheet1!$M$5:$M$8</c:f>
              <c:numCache>
                <c:formatCode>0.0</c:formatCode>
                <c:ptCount val="4"/>
                <c:pt idx="0">
                  <c:v>30.507999999999999</c:v>
                </c:pt>
                <c:pt idx="1">
                  <c:v>34.799999999999997</c:v>
                </c:pt>
                <c:pt idx="2">
                  <c:v>44</c:v>
                </c:pt>
                <c:pt idx="3">
                  <c:v>45.100000000000016</c:v>
                </c:pt>
              </c:numCache>
            </c:numRef>
          </c:xVal>
          <c:yVal>
            <c:numRef>
              <c:f>Sheet1!$R$5:$R$8</c:f>
              <c:numCache>
                <c:formatCode>0.00</c:formatCode>
                <c:ptCount val="4"/>
                <c:pt idx="0">
                  <c:v>0.73383409704048175</c:v>
                </c:pt>
                <c:pt idx="1">
                  <c:v>0.99131055303944271</c:v>
                </c:pt>
                <c:pt idx="2">
                  <c:v>1.4488894426542347</c:v>
                </c:pt>
                <c:pt idx="3">
                  <c:v>1.4983628475136004</c:v>
                </c:pt>
              </c:numCache>
            </c:numRef>
          </c:yVal>
          <c:smooth val="0"/>
        </c:ser>
        <c:ser>
          <c:idx val="1"/>
          <c:order val="1"/>
          <c:tx>
            <c:v>5.46 Blade</c:v>
          </c:tx>
          <c:spPr>
            <a:ln w="28575">
              <a:noFill/>
            </a:ln>
          </c:spPr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0.14412650283633902"/>
                  <c:y val="4.1063569633461978E-2"/>
                </c:manualLayout>
              </c:layout>
              <c:numFmt formatCode="0.0000000000E+00" sourceLinked="0"/>
            </c:trendlineLbl>
          </c:trendline>
          <c:xVal>
            <c:numRef>
              <c:f>Sheet1!$M$10:$M$12</c:f>
              <c:numCache>
                <c:formatCode>0.0</c:formatCode>
                <c:ptCount val="3"/>
                <c:pt idx="0">
                  <c:v>56.201132575757576</c:v>
                </c:pt>
                <c:pt idx="1">
                  <c:v>59.784228835978837</c:v>
                </c:pt>
                <c:pt idx="2">
                  <c:v>63.100000000000016</c:v>
                </c:pt>
              </c:numCache>
            </c:numRef>
          </c:xVal>
          <c:yVal>
            <c:numRef>
              <c:f>Sheet1!$R$10:$R$12</c:f>
              <c:numCache>
                <c:formatCode>0.00</c:formatCode>
                <c:ptCount val="3"/>
                <c:pt idx="0">
                  <c:v>2.0936580225518968</c:v>
                </c:pt>
                <c:pt idx="1">
                  <c:v>2.1504541853474155</c:v>
                </c:pt>
                <c:pt idx="2">
                  <c:v>2.1947533751592805</c:v>
                </c:pt>
              </c:numCache>
            </c:numRef>
          </c:yVal>
          <c:smooth val="0"/>
        </c:ser>
        <c:ser>
          <c:idx val="2"/>
          <c:order val="2"/>
          <c:tx>
            <c:v>10.93 Blade</c:v>
          </c:tx>
          <c:spPr>
            <a:ln w="28575">
              <a:noFill/>
            </a:ln>
          </c:spPr>
          <c:trendline>
            <c:trendlineType val="poly"/>
            <c:order val="4"/>
            <c:dispRSqr val="0"/>
            <c:dispEq val="1"/>
            <c:trendlineLbl>
              <c:layout>
                <c:manualLayout>
                  <c:x val="6.3076792820252305E-4"/>
                  <c:y val="-7.61254425897825E-3"/>
                </c:manualLayout>
              </c:layout>
              <c:numFmt formatCode="0.0000000000E+00" sourceLinked="0"/>
            </c:trendlineLbl>
          </c:trendline>
          <c:xVal>
            <c:numRef>
              <c:f>Sheet1!$M$14:$M$19</c:f>
              <c:numCache>
                <c:formatCode>0.0</c:formatCode>
                <c:ptCount val="6"/>
                <c:pt idx="0">
                  <c:v>56.200623263888893</c:v>
                </c:pt>
                <c:pt idx="1">
                  <c:v>60.323054488158895</c:v>
                </c:pt>
                <c:pt idx="2">
                  <c:v>63.300166666666662</c:v>
                </c:pt>
                <c:pt idx="3">
                  <c:v>66.100817841880357</c:v>
                </c:pt>
                <c:pt idx="4">
                  <c:v>69.002503896103903</c:v>
                </c:pt>
                <c:pt idx="5">
                  <c:v>73.900993333333332</c:v>
                </c:pt>
              </c:numCache>
            </c:numRef>
          </c:xVal>
          <c:yVal>
            <c:numRef>
              <c:f>Sheet1!$R$14:$R$19</c:f>
              <c:numCache>
                <c:formatCode>0.00</c:formatCode>
                <c:ptCount val="6"/>
                <c:pt idx="0">
                  <c:v>2.2004931222964625</c:v>
                </c:pt>
                <c:pt idx="1">
                  <c:v>2.3180460559237752</c:v>
                </c:pt>
                <c:pt idx="2">
                  <c:v>2.3804439905477857</c:v>
                </c:pt>
                <c:pt idx="3">
                  <c:v>2.4421049670203012</c:v>
                </c:pt>
                <c:pt idx="4">
                  <c:v>2.4506769091540259</c:v>
                </c:pt>
                <c:pt idx="5">
                  <c:v>2.5030278762369429</c:v>
                </c:pt>
              </c:numCache>
            </c:numRef>
          </c:yVal>
          <c:smooth val="0"/>
        </c:ser>
        <c:ser>
          <c:idx val="3"/>
          <c:order val="3"/>
          <c:tx>
            <c:v>39.83 Blade</c:v>
          </c:tx>
          <c:spPr>
            <a:ln w="28575">
              <a:noFill/>
            </a:ln>
          </c:spP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-3.6824914274828549E-2"/>
                  <c:y val="8.4697644964333935E-2"/>
                </c:manualLayout>
              </c:layout>
              <c:numFmt formatCode="0.0000000000E+00" sourceLinked="0"/>
            </c:trendlineLbl>
          </c:trendline>
          <c:xVal>
            <c:numRef>
              <c:f>Sheet1!$M$21:$M$28</c:f>
              <c:numCache>
                <c:formatCode>0.00</c:formatCode>
                <c:ptCount val="8"/>
                <c:pt idx="0">
                  <c:v>60.300565476190478</c:v>
                </c:pt>
                <c:pt idx="1">
                  <c:v>65.100000000000009</c:v>
                </c:pt>
                <c:pt idx="2">
                  <c:v>70.101309523809533</c:v>
                </c:pt>
                <c:pt idx="3">
                  <c:v>73.002826388888906</c:v>
                </c:pt>
                <c:pt idx="4">
                  <c:v>74.798834126984119</c:v>
                </c:pt>
                <c:pt idx="5">
                  <c:v>75.100000000000009</c:v>
                </c:pt>
                <c:pt idx="6">
                  <c:v>78.20279166666667</c:v>
                </c:pt>
                <c:pt idx="7">
                  <c:v>83.1</c:v>
                </c:pt>
              </c:numCache>
            </c:numRef>
          </c:xVal>
          <c:yVal>
            <c:numRef>
              <c:f>Sheet1!$R$21:$R$28</c:f>
              <c:numCache>
                <c:formatCode>0.00</c:formatCode>
                <c:ptCount val="8"/>
                <c:pt idx="0">
                  <c:v>2.7737775157054241</c:v>
                </c:pt>
                <c:pt idx="1">
                  <c:v>3.0850075651585649</c:v>
                </c:pt>
                <c:pt idx="2">
                  <c:v>3.3403533732796307</c:v>
                </c:pt>
                <c:pt idx="3">
                  <c:v>3.4704608999734763</c:v>
                </c:pt>
                <c:pt idx="4">
                  <c:v>3.5978024991480115</c:v>
                </c:pt>
                <c:pt idx="5">
                  <c:v>3.6045959748060996</c:v>
                </c:pt>
                <c:pt idx="6">
                  <c:v>3.6727397273048572</c:v>
                </c:pt>
                <c:pt idx="7">
                  <c:v>3.7837111263324723</c:v>
                </c:pt>
              </c:numCache>
            </c:numRef>
          </c:yVal>
          <c:smooth val="0"/>
        </c:ser>
        <c:ser>
          <c:idx val="4"/>
          <c:order val="4"/>
          <c:tx>
            <c:v>59.80 Blade</c:v>
          </c:tx>
          <c:spPr>
            <a:ln w="28575">
              <a:noFill/>
            </a:ln>
          </c:spP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0.40738943040386083"/>
                  <c:y val="2.5475846247595378E-2"/>
                </c:manualLayout>
              </c:layout>
              <c:numFmt formatCode="0.0000000000E+00" sourceLinked="0"/>
            </c:trendlineLbl>
          </c:trendline>
          <c:xVal>
            <c:numRef>
              <c:f>Sheet1!$M$31:$M$34</c:f>
              <c:numCache>
                <c:formatCode>0.00</c:formatCode>
                <c:ptCount val="4"/>
                <c:pt idx="0">
                  <c:v>80.172816666666662</c:v>
                </c:pt>
                <c:pt idx="1">
                  <c:v>85.087333333333319</c:v>
                </c:pt>
                <c:pt idx="2">
                  <c:v>88.137997474747479</c:v>
                </c:pt>
                <c:pt idx="3">
                  <c:v>90.1</c:v>
                </c:pt>
              </c:numCache>
            </c:numRef>
          </c:xVal>
          <c:yVal>
            <c:numRef>
              <c:f>Sheet1!$R$31:$R$34</c:f>
              <c:numCache>
                <c:formatCode>0.00</c:formatCode>
                <c:ptCount val="4"/>
                <c:pt idx="0">
                  <c:v>4.1089832418240979</c:v>
                </c:pt>
                <c:pt idx="1">
                  <c:v>4.3643198874305327</c:v>
                </c:pt>
                <c:pt idx="2">
                  <c:v>4.4243119080901749</c:v>
                </c:pt>
                <c:pt idx="3">
                  <c:v>4.4523829235910428</c:v>
                </c:pt>
              </c:numCache>
            </c:numRef>
          </c:yVal>
          <c:smooth val="0"/>
        </c:ser>
        <c:ser>
          <c:idx val="5"/>
          <c:order val="5"/>
          <c:tx>
            <c:v>76.07 Blade</c:v>
          </c:tx>
          <c:spPr>
            <a:ln w="28575">
              <a:noFill/>
            </a:ln>
          </c:spPr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5.6030924561849124E-3"/>
                  <c:y val="-2.1488256684151202E-2"/>
                </c:manualLayout>
              </c:layout>
              <c:numFmt formatCode="0.0000000000E+00" sourceLinked="0"/>
            </c:trendlineLbl>
          </c:trendline>
          <c:xVal>
            <c:numRef>
              <c:f>Sheet1!$M$37:$M$39</c:f>
              <c:numCache>
                <c:formatCode>General</c:formatCode>
                <c:ptCount val="3"/>
                <c:pt idx="0">
                  <c:v>74.8</c:v>
                </c:pt>
                <c:pt idx="1">
                  <c:v>80.08</c:v>
                </c:pt>
                <c:pt idx="2">
                  <c:v>85.1</c:v>
                </c:pt>
              </c:numCache>
            </c:numRef>
          </c:xVal>
          <c:yVal>
            <c:numRef>
              <c:f>Sheet1!$R$37:$R$39</c:f>
              <c:numCache>
                <c:formatCode>0.00</c:formatCode>
                <c:ptCount val="3"/>
                <c:pt idx="0">
                  <c:v>3.8065059381957069</c:v>
                </c:pt>
                <c:pt idx="1">
                  <c:v>4.205051911128729</c:v>
                </c:pt>
                <c:pt idx="2">
                  <c:v>4.5437365561738634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215616"/>
        <c:axId val="218104960"/>
      </c:scatterChart>
      <c:valAx>
        <c:axId val="2072156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Wicket Gate Servomotor Stroke (%)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218104960"/>
        <c:crosses val="autoZero"/>
        <c:crossBetween val="midCat"/>
      </c:valAx>
      <c:valAx>
        <c:axId val="218104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Generator</a:t>
                </a:r>
                <a:r>
                  <a:rPr lang="en-US" baseline="0"/>
                  <a:t> Output (MW)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4209158834984343E-3"/>
              <c:y val="0.5407146754607116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2072156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Smooth Curves - Flow versus Gate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5270808068731108E-2"/>
          <c:y val="0.18331677955149223"/>
          <c:w val="0.5642420749867405"/>
          <c:h val="0.76587468717573148"/>
        </c:manualLayout>
      </c:layout>
      <c:scatterChart>
        <c:scatterStyle val="lineMarker"/>
        <c:varyColors val="0"/>
        <c:ser>
          <c:idx val="0"/>
          <c:order val="0"/>
          <c:tx>
            <c:v>-0.69 blade</c:v>
          </c:tx>
          <c:spPr>
            <a:ln w="28575">
              <a:noFill/>
            </a:ln>
          </c:spP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0.13195950831525669"/>
                  <c:y val="0.16492991567543419"/>
                </c:manualLayout>
              </c:layout>
              <c:numFmt formatCode="0.0000000000E+00" sourceLinked="0"/>
            </c:trendlineLbl>
          </c:trendline>
          <c:xVal>
            <c:numRef>
              <c:f>Sheet1!$M$5:$M$8</c:f>
              <c:numCache>
                <c:formatCode>0.0</c:formatCode>
                <c:ptCount val="4"/>
                <c:pt idx="0">
                  <c:v>30.507999999999999</c:v>
                </c:pt>
                <c:pt idx="1">
                  <c:v>34.799999999999997</c:v>
                </c:pt>
                <c:pt idx="2">
                  <c:v>44</c:v>
                </c:pt>
                <c:pt idx="3">
                  <c:v>45.100000000000016</c:v>
                </c:pt>
              </c:numCache>
            </c:numRef>
          </c:xVal>
          <c:yVal>
            <c:numRef>
              <c:f>Sheet1!$P$5:$P$8</c:f>
              <c:numCache>
                <c:formatCode>0.0</c:formatCode>
                <c:ptCount val="4"/>
                <c:pt idx="0">
                  <c:v>209.3256539109581</c:v>
                </c:pt>
                <c:pt idx="1">
                  <c:v>241.96752033882566</c:v>
                </c:pt>
                <c:pt idx="2">
                  <c:v>290.43072055627897</c:v>
                </c:pt>
                <c:pt idx="3">
                  <c:v>295.1217358263882</c:v>
                </c:pt>
              </c:numCache>
            </c:numRef>
          </c:yVal>
          <c:smooth val="0"/>
        </c:ser>
        <c:ser>
          <c:idx val="1"/>
          <c:order val="1"/>
          <c:tx>
            <c:v>5.46 Blade</c:v>
          </c:tx>
          <c:spPr>
            <a:ln w="28575">
              <a:noFill/>
            </a:ln>
          </c:spPr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9.7613882863340565E-2"/>
                  <c:y val="4.9857398144380886E-2"/>
                </c:manualLayout>
              </c:layout>
              <c:numFmt formatCode="0.0000000000E+00" sourceLinked="0"/>
            </c:trendlineLbl>
          </c:trendline>
          <c:xVal>
            <c:numRef>
              <c:f>Sheet1!$M$10:$M$12</c:f>
              <c:numCache>
                <c:formatCode>0.0</c:formatCode>
                <c:ptCount val="3"/>
                <c:pt idx="0">
                  <c:v>56.201132575757576</c:v>
                </c:pt>
                <c:pt idx="1">
                  <c:v>59.784228835978837</c:v>
                </c:pt>
                <c:pt idx="2">
                  <c:v>63.100000000000016</c:v>
                </c:pt>
              </c:numCache>
            </c:numRef>
          </c:xVal>
          <c:yVal>
            <c:numRef>
              <c:f>Sheet1!$P$10:$P$12</c:f>
              <c:numCache>
                <c:formatCode>0.0</c:formatCode>
                <c:ptCount val="3"/>
                <c:pt idx="0">
                  <c:v>377.33764645169953</c:v>
                </c:pt>
                <c:pt idx="1">
                  <c:v>388.24083099469232</c:v>
                </c:pt>
                <c:pt idx="2">
                  <c:v>398.32259814099262</c:v>
                </c:pt>
              </c:numCache>
            </c:numRef>
          </c:yVal>
          <c:smooth val="0"/>
        </c:ser>
        <c:ser>
          <c:idx val="2"/>
          <c:order val="2"/>
          <c:tx>
            <c:v>10.93 Blade</c:v>
          </c:tx>
          <c:spPr>
            <a:ln w="28575">
              <a:noFill/>
            </a:ln>
          </c:spPr>
          <c:trendline>
            <c:trendlineType val="poly"/>
            <c:order val="4"/>
            <c:dispRSqr val="0"/>
            <c:dispEq val="1"/>
            <c:trendlineLbl>
              <c:layout>
                <c:manualLayout>
                  <c:x val="8.6767895878524945E-2"/>
                  <c:y val="-2.3149366967426945E-2"/>
                </c:manualLayout>
              </c:layout>
              <c:numFmt formatCode="0.0000000000E+00" sourceLinked="0"/>
            </c:trendlineLbl>
          </c:trendline>
          <c:xVal>
            <c:numRef>
              <c:f>Sheet1!$M$14:$M$19</c:f>
              <c:numCache>
                <c:formatCode>0.0</c:formatCode>
                <c:ptCount val="6"/>
                <c:pt idx="0">
                  <c:v>56.200623263888893</c:v>
                </c:pt>
                <c:pt idx="1">
                  <c:v>60.323054488158895</c:v>
                </c:pt>
                <c:pt idx="2">
                  <c:v>63.300166666666662</c:v>
                </c:pt>
                <c:pt idx="3">
                  <c:v>66.100817841880357</c:v>
                </c:pt>
                <c:pt idx="4">
                  <c:v>69.002503896103903</c:v>
                </c:pt>
                <c:pt idx="5">
                  <c:v>73.900993333333332</c:v>
                </c:pt>
              </c:numCache>
            </c:numRef>
          </c:xVal>
          <c:yVal>
            <c:numRef>
              <c:f>Sheet1!$P$14:$P$19</c:f>
              <c:numCache>
                <c:formatCode>0.0</c:formatCode>
                <c:ptCount val="6"/>
                <c:pt idx="0">
                  <c:v>397.98189530627525</c:v>
                </c:pt>
                <c:pt idx="1">
                  <c:v>413.67743149804681</c:v>
                </c:pt>
                <c:pt idx="2">
                  <c:v>423.46329449578207</c:v>
                </c:pt>
                <c:pt idx="3">
                  <c:v>432.28930461884403</c:v>
                </c:pt>
                <c:pt idx="4">
                  <c:v>440.26155803004127</c:v>
                </c:pt>
                <c:pt idx="5">
                  <c:v>452.12617136252527</c:v>
                </c:pt>
              </c:numCache>
            </c:numRef>
          </c:yVal>
          <c:smooth val="0"/>
        </c:ser>
        <c:ser>
          <c:idx val="3"/>
          <c:order val="3"/>
          <c:tx>
            <c:v>39.83 Blade</c:v>
          </c:tx>
          <c:spPr>
            <a:ln w="28575">
              <a:noFill/>
            </a:ln>
          </c:spP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9.1605035270808072E-2"/>
                  <c:y val="-9.5794541639741843E-3"/>
                </c:manualLayout>
              </c:layout>
              <c:numFmt formatCode="0.0000000000E+00" sourceLinked="0"/>
            </c:trendlineLbl>
          </c:trendline>
          <c:xVal>
            <c:numRef>
              <c:f>Sheet1!$M$21:$M$28</c:f>
              <c:numCache>
                <c:formatCode>0.00</c:formatCode>
                <c:ptCount val="8"/>
                <c:pt idx="0">
                  <c:v>60.300565476190478</c:v>
                </c:pt>
                <c:pt idx="1">
                  <c:v>65.100000000000009</c:v>
                </c:pt>
                <c:pt idx="2">
                  <c:v>70.101309523809533</c:v>
                </c:pt>
                <c:pt idx="3">
                  <c:v>73.002826388888906</c:v>
                </c:pt>
                <c:pt idx="4">
                  <c:v>74.798834126984119</c:v>
                </c:pt>
                <c:pt idx="5">
                  <c:v>75.100000000000009</c:v>
                </c:pt>
                <c:pt idx="6">
                  <c:v>78.20279166666667</c:v>
                </c:pt>
                <c:pt idx="7">
                  <c:v>83.1</c:v>
                </c:pt>
              </c:numCache>
            </c:numRef>
          </c:xVal>
          <c:yVal>
            <c:numRef>
              <c:f>Sheet1!$P$21:$P$28</c:f>
              <c:numCache>
                <c:formatCode>0.0</c:formatCode>
                <c:ptCount val="8"/>
                <c:pt idx="0">
                  <c:v>529.26878526260771</c:v>
                </c:pt>
                <c:pt idx="1">
                  <c:v>561.21507122317428</c:v>
                </c:pt>
                <c:pt idx="2">
                  <c:v>590.1911595809388</c:v>
                </c:pt>
                <c:pt idx="3">
                  <c:v>604.62610339915932</c:v>
                </c:pt>
                <c:pt idx="4">
                  <c:v>614.2572628224824</c:v>
                </c:pt>
                <c:pt idx="5">
                  <c:v>615.77676351765047</c:v>
                </c:pt>
                <c:pt idx="6">
                  <c:v>629.33575853463185</c:v>
                </c:pt>
                <c:pt idx="7">
                  <c:v>649.64192403162474</c:v>
                </c:pt>
              </c:numCache>
            </c:numRef>
          </c:yVal>
          <c:smooth val="0"/>
        </c:ser>
        <c:ser>
          <c:idx val="4"/>
          <c:order val="4"/>
          <c:tx>
            <c:v>59.80 Blade</c:v>
          </c:tx>
          <c:spPr>
            <a:ln w="28575">
              <a:noFill/>
            </a:ln>
          </c:spP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5.8760340694940245E-2"/>
                  <c:y val="4.2483984714676626E-2"/>
                </c:manualLayout>
              </c:layout>
              <c:numFmt formatCode="0.0000000000E+00" sourceLinked="0"/>
            </c:trendlineLbl>
          </c:trendline>
          <c:xVal>
            <c:numRef>
              <c:f>Sheet1!$M$31:$M$34</c:f>
              <c:numCache>
                <c:formatCode>0.00</c:formatCode>
                <c:ptCount val="4"/>
                <c:pt idx="0">
                  <c:v>80.172816666666662</c:v>
                </c:pt>
                <c:pt idx="1">
                  <c:v>85.087333333333319</c:v>
                </c:pt>
                <c:pt idx="2">
                  <c:v>88.137997474747479</c:v>
                </c:pt>
                <c:pt idx="3">
                  <c:v>90.1</c:v>
                </c:pt>
              </c:numCache>
            </c:numRef>
          </c:xVal>
          <c:yVal>
            <c:numRef>
              <c:f>Sheet1!$P$31:$P$34</c:f>
              <c:numCache>
                <c:formatCode>0.0</c:formatCode>
                <c:ptCount val="4"/>
                <c:pt idx="0">
                  <c:v>725.31133569976782</c:v>
                </c:pt>
                <c:pt idx="1">
                  <c:v>753.40135546746251</c:v>
                </c:pt>
                <c:pt idx="2">
                  <c:v>768.30819351192861</c:v>
                </c:pt>
                <c:pt idx="3">
                  <c:v>776.60468704156972</c:v>
                </c:pt>
              </c:numCache>
            </c:numRef>
          </c:yVal>
          <c:smooth val="0"/>
        </c:ser>
        <c:ser>
          <c:idx val="5"/>
          <c:order val="5"/>
          <c:tx>
            <c:v>76.07 Blade</c:v>
          </c:tx>
          <c:spPr>
            <a:ln w="28575">
              <a:noFill/>
            </a:ln>
          </c:spPr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8.9014950951087732E-2"/>
                  <c:y val="-2.0549625445755452E-2"/>
                </c:manualLayout>
              </c:layout>
              <c:numFmt formatCode="0.0000000000E+00" sourceLinked="0"/>
            </c:trendlineLbl>
          </c:trendline>
          <c:xVal>
            <c:numRef>
              <c:f>Sheet1!$M$37:$M$39</c:f>
              <c:numCache>
                <c:formatCode>General</c:formatCode>
                <c:ptCount val="3"/>
                <c:pt idx="0">
                  <c:v>74.8</c:v>
                </c:pt>
                <c:pt idx="1">
                  <c:v>80.08</c:v>
                </c:pt>
                <c:pt idx="2">
                  <c:v>85.1</c:v>
                </c:pt>
              </c:numCache>
            </c:numRef>
          </c:xVal>
          <c:yVal>
            <c:numRef>
              <c:f>Sheet1!$P$37:$P$39</c:f>
              <c:numCache>
                <c:formatCode>0.0</c:formatCode>
                <c:ptCount val="3"/>
                <c:pt idx="0">
                  <c:v>743.82913351770344</c:v>
                </c:pt>
                <c:pt idx="1">
                  <c:v>783.65552902999104</c:v>
                </c:pt>
                <c:pt idx="2">
                  <c:v>821.59256764388158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155264"/>
        <c:axId val="243134848"/>
      </c:scatterChart>
      <c:valAx>
        <c:axId val="2181552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Wicket Gate Servomotor Stroke (%)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243134848"/>
        <c:crosses val="autoZero"/>
        <c:crossBetween val="midCat"/>
      </c:valAx>
      <c:valAx>
        <c:axId val="243134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Corrected Flow Rate (cfs)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2181552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Dorena Index Test at 85 Feet Gross Head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-0.69 Blade</c:v>
          </c:tx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Sheet1!$AG$5:$AG$105</c:f>
              <c:numCache>
                <c:formatCode>0.00</c:formatCode>
                <c:ptCount val="101"/>
                <c:pt idx="0">
                  <c:v>0.73331856217790525</c:v>
                </c:pt>
                <c:pt idx="1">
                  <c:v>0.73975243614473918</c:v>
                </c:pt>
                <c:pt idx="2">
                  <c:v>0.74616396765293524</c:v>
                </c:pt>
                <c:pt idx="3">
                  <c:v>0.75255327911158654</c:v>
                </c:pt>
                <c:pt idx="4">
                  <c:v>0.75892049292978392</c:v>
                </c:pt>
                <c:pt idx="5">
                  <c:v>0.76526573151661825</c:v>
                </c:pt>
                <c:pt idx="6">
                  <c:v>0.77158911728118174</c:v>
                </c:pt>
                <c:pt idx="7">
                  <c:v>0.77789077263256345</c:v>
                </c:pt>
                <c:pt idx="8">
                  <c:v>0.78417081997985605</c:v>
                </c:pt>
                <c:pt idx="9">
                  <c:v>0.79042938173215083</c:v>
                </c:pt>
                <c:pt idx="10">
                  <c:v>0.79666658029853865</c:v>
                </c:pt>
                <c:pt idx="11">
                  <c:v>0.80288253808811083</c:v>
                </c:pt>
                <c:pt idx="12">
                  <c:v>0.80907737750995823</c:v>
                </c:pt>
                <c:pt idx="13">
                  <c:v>0.81525122097317215</c:v>
                </c:pt>
                <c:pt idx="14">
                  <c:v>0.82140419088684391</c:v>
                </c:pt>
                <c:pt idx="15">
                  <c:v>0.82753640966006481</c:v>
                </c:pt>
                <c:pt idx="16">
                  <c:v>0.83364799970192527</c:v>
                </c:pt>
                <c:pt idx="17">
                  <c:v>0.83973908342151793</c:v>
                </c:pt>
                <c:pt idx="18">
                  <c:v>0.84580978322793232</c:v>
                </c:pt>
                <c:pt idx="19">
                  <c:v>0.85186022153026064</c:v>
                </c:pt>
                <c:pt idx="20">
                  <c:v>0.85789052073759464</c:v>
                </c:pt>
                <c:pt idx="21">
                  <c:v>0.86390080325902385</c:v>
                </c:pt>
                <c:pt idx="22">
                  <c:v>0.86989119150364047</c:v>
                </c:pt>
                <c:pt idx="23">
                  <c:v>0.87586180788053536</c:v>
                </c:pt>
                <c:pt idx="24">
                  <c:v>0.88181277479880071</c:v>
                </c:pt>
                <c:pt idx="25">
                  <c:v>0.88774421466752651</c:v>
                </c:pt>
                <c:pt idx="26">
                  <c:v>0.8936562498958045</c:v>
                </c:pt>
                <c:pt idx="27">
                  <c:v>0.8995490028927251</c:v>
                </c:pt>
                <c:pt idx="28">
                  <c:v>0.90542259606738051</c:v>
                </c:pt>
                <c:pt idx="29">
                  <c:v>0.91127715182886115</c:v>
                </c:pt>
                <c:pt idx="30">
                  <c:v>0.91711279258626011</c:v>
                </c:pt>
                <c:pt idx="31">
                  <c:v>0.92292964074866601</c:v>
                </c:pt>
                <c:pt idx="32">
                  <c:v>0.92872781872517018</c:v>
                </c:pt>
                <c:pt idx="33">
                  <c:v>0.93450744892486615</c:v>
                </c:pt>
                <c:pt idx="34">
                  <c:v>0.94026865375684299</c:v>
                </c:pt>
                <c:pt idx="35">
                  <c:v>0.9460115556301929</c:v>
                </c:pt>
                <c:pt idx="36">
                  <c:v>0.95173627695400631</c:v>
                </c:pt>
                <c:pt idx="37">
                  <c:v>0.95744294013737496</c:v>
                </c:pt>
                <c:pt idx="38">
                  <c:v>0.96313166758939017</c:v>
                </c:pt>
                <c:pt idx="39">
                  <c:v>0.96880258171914235</c:v>
                </c:pt>
                <c:pt idx="40">
                  <c:v>0.97445580493572281</c:v>
                </c:pt>
                <c:pt idx="41">
                  <c:v>0.98009145964822464</c:v>
                </c:pt>
                <c:pt idx="42">
                  <c:v>0.98570966826573647</c:v>
                </c:pt>
                <c:pt idx="43">
                  <c:v>0.99131055319735095</c:v>
                </c:pt>
                <c:pt idx="44">
                  <c:v>0.99689423685215806</c:v>
                </c:pt>
                <c:pt idx="45">
                  <c:v>1.0024608416392504</c:v>
                </c:pt>
                <c:pt idx="46">
                  <c:v>1.0080104899677194</c:v>
                </c:pt>
                <c:pt idx="47">
                  <c:v>1.013543304246654</c:v>
                </c:pt>
                <c:pt idx="48">
                  <c:v>1.0190594068851477</c:v>
                </c:pt>
                <c:pt idx="49">
                  <c:v>1.0245589202922898</c:v>
                </c:pt>
                <c:pt idx="50">
                  <c:v>1.0300419668771728</c:v>
                </c:pt>
                <c:pt idx="51">
                  <c:v>1.0355086690488884</c:v>
                </c:pt>
                <c:pt idx="52">
                  <c:v>1.0409591492165258</c:v>
                </c:pt>
                <c:pt idx="53">
                  <c:v>1.046393529789178</c:v>
                </c:pt>
                <c:pt idx="54">
                  <c:v>1.051811933175935</c:v>
                </c:pt>
                <c:pt idx="55">
                  <c:v>1.0572144817858886</c:v>
                </c:pt>
                <c:pt idx="56">
                  <c:v>1.0626012980281301</c:v>
                </c:pt>
                <c:pt idx="57">
                  <c:v>1.0679725043117507</c:v>
                </c:pt>
                <c:pt idx="58">
                  <c:v>1.0733282230458401</c:v>
                </c:pt>
                <c:pt idx="59">
                  <c:v>1.0786685766394926</c:v>
                </c:pt>
                <c:pt idx="60">
                  <c:v>1.0839936875017964</c:v>
                </c:pt>
                <c:pt idx="61">
                  <c:v>1.0893036780418437</c:v>
                </c:pt>
                <c:pt idx="62">
                  <c:v>1.0945986706687276</c:v>
                </c:pt>
                <c:pt idx="63">
                  <c:v>1.099878787791535</c:v>
                </c:pt>
                <c:pt idx="64">
                  <c:v>1.1051441518193612</c:v>
                </c:pt>
                <c:pt idx="65">
                  <c:v>1.1103948851612944</c:v>
                </c:pt>
                <c:pt idx="66">
                  <c:v>1.115631110226428</c:v>
                </c:pt>
                <c:pt idx="67">
                  <c:v>1.1208529494238526</c:v>
                </c:pt>
                <c:pt idx="68">
                  <c:v>1.1260605251626585</c:v>
                </c:pt>
                <c:pt idx="69">
                  <c:v>1.1312539598519384</c:v>
                </c:pt>
                <c:pt idx="70">
                  <c:v>1.1364333759007814</c:v>
                </c:pt>
                <c:pt idx="71">
                  <c:v>1.141598895718281</c:v>
                </c:pt>
                <c:pt idx="72">
                  <c:v>1.1467506417135271</c:v>
                </c:pt>
                <c:pt idx="73">
                  <c:v>1.1518887362956112</c:v>
                </c:pt>
                <c:pt idx="74">
                  <c:v>1.1570133018736235</c:v>
                </c:pt>
                <c:pt idx="75">
                  <c:v>1.1621244608566577</c:v>
                </c:pt>
                <c:pt idx="76">
                  <c:v>1.167222335653801</c:v>
                </c:pt>
                <c:pt idx="77">
                  <c:v>1.1723070486741487</c:v>
                </c:pt>
                <c:pt idx="78">
                  <c:v>1.1773787223267891</c:v>
                </c:pt>
                <c:pt idx="79">
                  <c:v>1.1824374790208148</c:v>
                </c:pt>
                <c:pt idx="80">
                  <c:v>1.1874834411653183</c:v>
                </c:pt>
                <c:pt idx="81">
                  <c:v>1.1925167311693881</c:v>
                </c:pt>
                <c:pt idx="82">
                  <c:v>1.1975374714421156</c:v>
                </c:pt>
                <c:pt idx="83">
                  <c:v>1.2025457843925929</c:v>
                </c:pt>
                <c:pt idx="84">
                  <c:v>1.2075417924299123</c:v>
                </c:pt>
                <c:pt idx="85">
                  <c:v>1.2125256179631623</c:v>
                </c:pt>
                <c:pt idx="86">
                  <c:v>1.2174973834014371</c:v>
                </c:pt>
                <c:pt idx="87">
                  <c:v>1.222457211153825</c:v>
                </c:pt>
                <c:pt idx="88">
                  <c:v>1.2274052236294204</c:v>
                </c:pt>
                <c:pt idx="89">
                  <c:v>1.2323415432373115</c:v>
                </c:pt>
                <c:pt idx="90">
                  <c:v>1.2372662923865909</c:v>
                </c:pt>
                <c:pt idx="91">
                  <c:v>1.2421795934863504</c:v>
                </c:pt>
                <c:pt idx="92">
                  <c:v>1.2470815689456791</c:v>
                </c:pt>
                <c:pt idx="93">
                  <c:v>1.2519723411736696</c:v>
                </c:pt>
                <c:pt idx="94">
                  <c:v>1.2568520325794128</c:v>
                </c:pt>
                <c:pt idx="95">
                  <c:v>1.2617207655720004</c:v>
                </c:pt>
                <c:pt idx="96">
                  <c:v>1.2665786625605233</c:v>
                </c:pt>
                <c:pt idx="97">
                  <c:v>1.2714258459540733</c:v>
                </c:pt>
                <c:pt idx="98">
                  <c:v>1.2762624381617402</c:v>
                </c:pt>
                <c:pt idx="99">
                  <c:v>1.281088561592616</c:v>
                </c:pt>
                <c:pt idx="100">
                  <c:v>1.2859043386557905</c:v>
                </c:pt>
              </c:numCache>
            </c:numRef>
          </c:xVal>
          <c:yVal>
            <c:numRef>
              <c:f>Sheet1!$AH$5:$AH$105</c:f>
              <c:numCache>
                <c:formatCode>0.00</c:formatCode>
                <c:ptCount val="101"/>
                <c:pt idx="0">
                  <c:v>48.734238851876405</c:v>
                </c:pt>
                <c:pt idx="1">
                  <c:v>48.959953609594614</c:v>
                </c:pt>
                <c:pt idx="2">
                  <c:v>49.183581796172767</c:v>
                </c:pt>
                <c:pt idx="3">
                  <c:v>49.405166251602743</c:v>
                </c:pt>
                <c:pt idx="4">
                  <c:v>49.624748693543204</c:v>
                </c:pt>
                <c:pt idx="5">
                  <c:v>49.842369752909455</c:v>
                </c:pt>
                <c:pt idx="6">
                  <c:v>50.058069008099281</c:v>
                </c:pt>
                <c:pt idx="7">
                  <c:v>50.271885017915714</c:v>
                </c:pt>
                <c:pt idx="8">
                  <c:v>50.483855353244557</c:v>
                </c:pt>
                <c:pt idx="9">
                  <c:v>50.694016627540385</c:v>
                </c:pt>
                <c:pt idx="10">
                  <c:v>50.90240452617288</c:v>
                </c:pt>
                <c:pt idx="11">
                  <c:v>51.109053834683472</c:v>
                </c:pt>
                <c:pt idx="12">
                  <c:v>51.313998465998203</c:v>
                </c:pt>
                <c:pt idx="13">
                  <c:v>51.517271486641931</c:v>
                </c:pt>
                <c:pt idx="14">
                  <c:v>51.718905141995897</c:v>
                </c:pt>
                <c:pt idx="15">
                  <c:v>51.918930880638989</c:v>
                </c:pt>
                <c:pt idx="16">
                  <c:v>52.117379377811702</c:v>
                </c:pt>
                <c:pt idx="17">
                  <c:v>52.31428055803849</c:v>
                </c:pt>
                <c:pt idx="18">
                  <c:v>52.509663616943669</c:v>
                </c:pt>
                <c:pt idx="19">
                  <c:v>52.703557042294818</c:v>
                </c:pt>
                <c:pt idx="20">
                  <c:v>52.895988634303606</c:v>
                </c:pt>
                <c:pt idx="21">
                  <c:v>53.086985525216342</c:v>
                </c:pt>
                <c:pt idx="22">
                  <c:v>53.276574198221425</c:v>
                </c:pt>
                <c:pt idx="23">
                  <c:v>53.464780505701789</c:v>
                </c:pt>
                <c:pt idx="24">
                  <c:v>53.651629686858371</c:v>
                </c:pt>
                <c:pt idx="25">
                  <c:v>53.837146384730097</c:v>
                </c:pt>
                <c:pt idx="26">
                  <c:v>54.021354662633492</c:v>
                </c:pt>
                <c:pt idx="27">
                  <c:v>54.204278020045365</c:v>
                </c:pt>
                <c:pt idx="28">
                  <c:v>54.385939407950247</c:v>
                </c:pt>
                <c:pt idx="29">
                  <c:v>54.566361243672645</c:v>
                </c:pt>
                <c:pt idx="30">
                  <c:v>54.745565425215908</c:v>
                </c:pt>
                <c:pt idx="31">
                  <c:v>54.923573345124083</c:v>
                </c:pt>
                <c:pt idx="32">
                  <c:v>55.100405903887534</c:v>
                </c:pt>
                <c:pt idx="33">
                  <c:v>55.276083522908159</c:v>
                </c:pt>
                <c:pt idx="34">
                  <c:v>55.450626157041143</c:v>
                </c:pt>
                <c:pt idx="35">
                  <c:v>55.624053306729671</c:v>
                </c:pt>
                <c:pt idx="36">
                  <c:v>55.796384029747429</c:v>
                </c:pt>
                <c:pt idx="37">
                  <c:v>55.967636952563709</c:v>
                </c:pt>
                <c:pt idx="38">
                  <c:v>56.137830281345011</c:v>
                </c:pt>
                <c:pt idx="39">
                  <c:v>56.306981812606409</c:v>
                </c:pt>
                <c:pt idx="40">
                  <c:v>56.475108943526138</c:v>
                </c:pt>
                <c:pt idx="41">
                  <c:v>56.642228681935045</c:v>
                </c:pt>
                <c:pt idx="42">
                  <c:v>56.808357655992729</c:v>
                </c:pt>
                <c:pt idx="43">
                  <c:v>56.973512123562557</c:v>
                </c:pt>
                <c:pt idx="44">
                  <c:v>57.137707981295058</c:v>
                </c:pt>
                <c:pt idx="45">
                  <c:v>57.300960773431505</c:v>
                </c:pt>
                <c:pt idx="46">
                  <c:v>57.463285700336669</c:v>
                </c:pt>
                <c:pt idx="47">
                  <c:v>57.62469762677042</c:v>
                </c:pt>
                <c:pt idx="48">
                  <c:v>57.785211089908493</c:v>
                </c:pt>
                <c:pt idx="49">
                  <c:v>57.944840307119392</c:v>
                </c:pt>
                <c:pt idx="50">
                  <c:v>58.103599183507761</c:v>
                </c:pt>
                <c:pt idx="51">
                  <c:v>58.26150131923113</c:v>
                </c:pt>
                <c:pt idx="52">
                  <c:v>58.418560016598249</c:v>
                </c:pt>
                <c:pt idx="53">
                  <c:v>58.574788286957123</c:v>
                </c:pt>
                <c:pt idx="54">
                  <c:v>58.730198857378738</c:v>
                </c:pt>
                <c:pt idx="55">
                  <c:v>58.884804177144701</c:v>
                </c:pt>
                <c:pt idx="56">
                  <c:v>59.038616424044719</c:v>
                </c:pt>
                <c:pt idx="57">
                  <c:v>59.19164751049049</c:v>
                </c:pt>
                <c:pt idx="58">
                  <c:v>59.343909089452254</c:v>
                </c:pt>
                <c:pt idx="59">
                  <c:v>59.495412560224629</c:v>
                </c:pt>
                <c:pt idx="60">
                  <c:v>59.64616907402548</c:v>
                </c:pt>
                <c:pt idx="61">
                  <c:v>59.796189539436</c:v>
                </c:pt>
                <c:pt idx="62">
                  <c:v>59.945484627685204</c:v>
                </c:pt>
                <c:pt idx="63">
                  <c:v>60.094064777784858</c:v>
                </c:pt>
                <c:pt idx="64">
                  <c:v>60.241940201519903</c:v>
                </c:pt>
                <c:pt idx="65">
                  <c:v>60.389120888298244</c:v>
                </c:pt>
                <c:pt idx="66">
                  <c:v>60.535616609866047</c:v>
                </c:pt>
                <c:pt idx="67">
                  <c:v>60.681436924890754</c:v>
                </c:pt>
                <c:pt idx="68">
                  <c:v>60.826591183418117</c:v>
                </c:pt>
                <c:pt idx="69">
                  <c:v>60.971088531206306</c:v>
                </c:pt>
                <c:pt idx="70">
                  <c:v>61.114937913940878</c:v>
                </c:pt>
                <c:pt idx="71">
                  <c:v>61.25814808133569</c:v>
                </c:pt>
                <c:pt idx="72">
                  <c:v>61.400727591120962</c:v>
                </c:pt>
                <c:pt idx="73">
                  <c:v>61.542684812925046</c:v>
                </c:pt>
                <c:pt idx="74">
                  <c:v>61.68402793205081</c:v>
                </c:pt>
                <c:pt idx="75">
                  <c:v>61.824764953151686</c:v>
                </c:pt>
                <c:pt idx="76">
                  <c:v>61.964903703808822</c:v>
                </c:pt>
                <c:pt idx="77">
                  <c:v>62.104451838014981</c:v>
                </c:pt>
                <c:pt idx="78">
                  <c:v>62.243416839564539</c:v>
                </c:pt>
                <c:pt idx="79">
                  <c:v>62.381806025356113</c:v>
                </c:pt>
                <c:pt idx="80">
                  <c:v>62.519626548608578</c:v>
                </c:pt>
                <c:pt idx="81">
                  <c:v>62.656885401992376</c:v>
                </c:pt>
                <c:pt idx="82">
                  <c:v>62.793589420681776</c:v>
                </c:pt>
                <c:pt idx="83">
                  <c:v>62.92974528532698</c:v>
                </c:pt>
                <c:pt idx="84">
                  <c:v>63.065359524950658</c:v>
                </c:pt>
                <c:pt idx="85">
                  <c:v>63.200438519771282</c:v>
                </c:pt>
                <c:pt idx="86">
                  <c:v>63.334988503954037</c:v>
                </c:pt>
                <c:pt idx="87">
                  <c:v>63.469015568292718</c:v>
                </c:pt>
                <c:pt idx="88">
                  <c:v>63.602525662824931</c:v>
                </c:pt>
                <c:pt idx="89">
                  <c:v>63.735524599380959</c:v>
                </c:pt>
                <c:pt idx="90">
                  <c:v>63.868018054070816</c:v>
                </c:pt>
                <c:pt idx="91">
                  <c:v>64.000011569708775</c:v>
                </c:pt>
                <c:pt idx="92">
                  <c:v>64.131510558178704</c:v>
                </c:pt>
                <c:pt idx="93">
                  <c:v>64.262520302742359</c:v>
                </c:pt>
                <c:pt idx="94">
                  <c:v>64.393045960291005</c:v>
                </c:pt>
                <c:pt idx="95">
                  <c:v>64.523092563542846</c:v>
                </c:pt>
                <c:pt idx="96">
                  <c:v>64.652665023188263</c:v>
                </c:pt>
                <c:pt idx="97">
                  <c:v>64.781768129983092</c:v>
                </c:pt>
                <c:pt idx="98">
                  <c:v>64.910406556793447</c:v>
                </c:pt>
                <c:pt idx="99">
                  <c:v>65.038584860591286</c:v>
                </c:pt>
                <c:pt idx="100">
                  <c:v>65.1663074844043</c:v>
                </c:pt>
              </c:numCache>
            </c:numRef>
          </c:yVal>
          <c:smooth val="0"/>
        </c:ser>
        <c:ser>
          <c:idx val="1"/>
          <c:order val="1"/>
          <c:tx>
            <c:v>5.46 Blade</c:v>
          </c:tx>
          <c:spPr>
            <a:ln w="28575">
              <a:noFill/>
            </a:ln>
          </c:spPr>
          <c:marker>
            <c:symbol val="square"/>
            <c:size val="3"/>
          </c:marker>
          <c:xVal>
            <c:numRef>
              <c:f>Sheet1!$AK$5:$AK$80</c:f>
              <c:numCache>
                <c:formatCode>0.00</c:formatCode>
                <c:ptCount val="76"/>
                <c:pt idx="0">
                  <c:v>2.0901950177970399</c:v>
                </c:pt>
                <c:pt idx="1">
                  <c:v>2.0919204217163525</c:v>
                </c:pt>
                <c:pt idx="2">
                  <c:v>2.0936386041785515</c:v>
                </c:pt>
                <c:pt idx="3">
                  <c:v>2.0953495651836391</c:v>
                </c:pt>
                <c:pt idx="4">
                  <c:v>2.0970533047316144</c:v>
                </c:pt>
                <c:pt idx="5">
                  <c:v>2.0987498228224775</c:v>
                </c:pt>
                <c:pt idx="6">
                  <c:v>2.1004391194562286</c:v>
                </c:pt>
                <c:pt idx="7">
                  <c:v>2.1021211946328675</c:v>
                </c:pt>
                <c:pt idx="8">
                  <c:v>2.1037960483523932</c:v>
                </c:pt>
                <c:pt idx="9">
                  <c:v>2.1054636806148079</c:v>
                </c:pt>
                <c:pt idx="10">
                  <c:v>2.1071240914201104</c:v>
                </c:pt>
                <c:pt idx="11">
                  <c:v>2.1087772807682996</c:v>
                </c:pt>
                <c:pt idx="12">
                  <c:v>2.1104232486593775</c:v>
                </c:pt>
                <c:pt idx="13">
                  <c:v>2.1120619950933435</c:v>
                </c:pt>
                <c:pt idx="14">
                  <c:v>2.1136935200701967</c:v>
                </c:pt>
                <c:pt idx="15">
                  <c:v>2.1153178235899377</c:v>
                </c:pt>
                <c:pt idx="16">
                  <c:v>2.1169349056525668</c:v>
                </c:pt>
                <c:pt idx="17">
                  <c:v>2.1185447662580836</c:v>
                </c:pt>
                <c:pt idx="18">
                  <c:v>2.1201474054064873</c:v>
                </c:pt>
                <c:pt idx="19">
                  <c:v>2.12174282309778</c:v>
                </c:pt>
                <c:pt idx="20">
                  <c:v>2.1233310193319603</c:v>
                </c:pt>
                <c:pt idx="21">
                  <c:v>2.124911994109028</c:v>
                </c:pt>
                <c:pt idx="22">
                  <c:v>2.1264857474289838</c:v>
                </c:pt>
                <c:pt idx="23">
                  <c:v>2.1280522792918273</c:v>
                </c:pt>
                <c:pt idx="24">
                  <c:v>2.129611589697558</c:v>
                </c:pt>
                <c:pt idx="25">
                  <c:v>2.1311636786461774</c:v>
                </c:pt>
                <c:pt idx="26">
                  <c:v>2.1327085461376845</c:v>
                </c:pt>
                <c:pt idx="27">
                  <c:v>2.1342461921720792</c:v>
                </c:pt>
                <c:pt idx="28">
                  <c:v>2.1357766167493617</c:v>
                </c:pt>
                <c:pt idx="29">
                  <c:v>2.1372998198695319</c:v>
                </c:pt>
                <c:pt idx="30">
                  <c:v>2.1388158015325902</c:v>
                </c:pt>
                <c:pt idx="31">
                  <c:v>2.1403245617385362</c:v>
                </c:pt>
                <c:pt idx="32">
                  <c:v>2.1418261004873695</c:v>
                </c:pt>
                <c:pt idx="33">
                  <c:v>2.1433204177790914</c:v>
                </c:pt>
                <c:pt idx="34">
                  <c:v>2.1448075136137001</c:v>
                </c:pt>
                <c:pt idx="35">
                  <c:v>2.1462873879911974</c:v>
                </c:pt>
                <c:pt idx="36">
                  <c:v>2.1477600409115825</c:v>
                </c:pt>
                <c:pt idx="37">
                  <c:v>2.1492254723748552</c:v>
                </c:pt>
                <c:pt idx="38">
                  <c:v>2.1506836823810156</c:v>
                </c:pt>
                <c:pt idx="39">
                  <c:v>2.1521346709300637</c:v>
                </c:pt>
                <c:pt idx="40">
                  <c:v>2.1535784380219996</c:v>
                </c:pt>
                <c:pt idx="41">
                  <c:v>2.155014983656824</c:v>
                </c:pt>
                <c:pt idx="42">
                  <c:v>2.1564443078345357</c:v>
                </c:pt>
                <c:pt idx="43">
                  <c:v>2.1578664105551351</c:v>
                </c:pt>
                <c:pt idx="44">
                  <c:v>2.1592812918186226</c:v>
                </c:pt>
                <c:pt idx="45">
                  <c:v>2.1606889516249979</c:v>
                </c:pt>
                <c:pt idx="46">
                  <c:v>2.1620893899742608</c:v>
                </c:pt>
                <c:pt idx="47">
                  <c:v>2.163482606866411</c:v>
                </c:pt>
                <c:pt idx="48">
                  <c:v>2.1648686023014498</c:v>
                </c:pt>
                <c:pt idx="49">
                  <c:v>2.1662473762793759</c:v>
                </c:pt>
                <c:pt idx="50">
                  <c:v>2.1676189288001897</c:v>
                </c:pt>
                <c:pt idx="51">
                  <c:v>2.1689832598638921</c:v>
                </c:pt>
                <c:pt idx="52">
                  <c:v>2.1703403694704817</c:v>
                </c:pt>
                <c:pt idx="53">
                  <c:v>2.171690257619959</c:v>
                </c:pt>
                <c:pt idx="54">
                  <c:v>2.1730329243123245</c:v>
                </c:pt>
                <c:pt idx="55">
                  <c:v>2.1743683695475777</c:v>
                </c:pt>
                <c:pt idx="56">
                  <c:v>2.1756965933257182</c:v>
                </c:pt>
                <c:pt idx="57">
                  <c:v>2.1770175956467472</c:v>
                </c:pt>
                <c:pt idx="58">
                  <c:v>2.1783313765106636</c:v>
                </c:pt>
                <c:pt idx="59">
                  <c:v>2.1796379359174685</c:v>
                </c:pt>
                <c:pt idx="60">
                  <c:v>2.1809372738671602</c:v>
                </c:pt>
                <c:pt idx="61">
                  <c:v>2.1822293903597396</c:v>
                </c:pt>
                <c:pt idx="62">
                  <c:v>2.1835142853952076</c:v>
                </c:pt>
                <c:pt idx="63">
                  <c:v>2.1847919589735629</c:v>
                </c:pt>
                <c:pt idx="64">
                  <c:v>2.1860624110948064</c:v>
                </c:pt>
                <c:pt idx="65">
                  <c:v>2.187325641758938</c:v>
                </c:pt>
                <c:pt idx="66">
                  <c:v>2.1885816509659564</c:v>
                </c:pt>
                <c:pt idx="67">
                  <c:v>2.1898304387158634</c:v>
                </c:pt>
                <c:pt idx="68">
                  <c:v>2.1910720050086576</c:v>
                </c:pt>
                <c:pt idx="69">
                  <c:v>2.1923063498443396</c:v>
                </c:pt>
                <c:pt idx="70">
                  <c:v>2.1935334732229101</c:v>
                </c:pt>
                <c:pt idx="71">
                  <c:v>2.194753375144368</c:v>
                </c:pt>
                <c:pt idx="72">
                  <c:v>2.1959660556087135</c:v>
                </c:pt>
                <c:pt idx="73">
                  <c:v>2.1971715146159472</c:v>
                </c:pt>
                <c:pt idx="74">
                  <c:v>2.1983697521660686</c:v>
                </c:pt>
                <c:pt idx="75">
                  <c:v>2.1995607682590776</c:v>
                </c:pt>
              </c:numCache>
            </c:numRef>
          </c:xVal>
          <c:yVal>
            <c:numRef>
              <c:f>Sheet1!$AL$5:$AL$80</c:f>
              <c:numCache>
                <c:formatCode>0.00</c:formatCode>
                <c:ptCount val="76"/>
                <c:pt idx="0">
                  <c:v>77.158238705722823</c:v>
                </c:pt>
                <c:pt idx="1">
                  <c:v>77.159578560264634</c:v>
                </c:pt>
                <c:pt idx="2">
                  <c:v>77.160651530632293</c:v>
                </c:pt>
                <c:pt idx="3">
                  <c:v>77.161458262309907</c:v>
                </c:pt>
                <c:pt idx="4">
                  <c:v>77.161999398672407</c:v>
                </c:pt>
                <c:pt idx="5">
                  <c:v>77.162275580994191</c:v>
                </c:pt>
                <c:pt idx="6">
                  <c:v>77.162287448457846</c:v>
                </c:pt>
                <c:pt idx="7">
                  <c:v>77.162035638162521</c:v>
                </c:pt>
                <c:pt idx="8">
                  <c:v>77.161520785132453</c:v>
                </c:pt>
                <c:pt idx="9">
                  <c:v>77.160743522325475</c:v>
                </c:pt>
                <c:pt idx="10">
                  <c:v>77.159704480641324</c:v>
                </c:pt>
                <c:pt idx="11">
                  <c:v>77.158404288929887</c:v>
                </c:pt>
                <c:pt idx="12">
                  <c:v>77.156843573999922</c:v>
                </c:pt>
                <c:pt idx="13">
                  <c:v>77.155022960626852</c:v>
                </c:pt>
                <c:pt idx="14">
                  <c:v>77.152943071561253</c:v>
                </c:pt>
                <c:pt idx="15">
                  <c:v>77.150604527537055</c:v>
                </c:pt>
                <c:pt idx="16">
                  <c:v>77.148007947279609</c:v>
                </c:pt>
                <c:pt idx="17">
                  <c:v>77.145153947513862</c:v>
                </c:pt>
                <c:pt idx="18">
                  <c:v>77.14204314297244</c:v>
                </c:pt>
                <c:pt idx="19">
                  <c:v>77.138676146403625</c:v>
                </c:pt>
                <c:pt idx="20">
                  <c:v>77.135053568579409</c:v>
                </c:pt>
                <c:pt idx="21">
                  <c:v>77.131176018303393</c:v>
                </c:pt>
                <c:pt idx="22">
                  <c:v>77.127044102418807</c:v>
                </c:pt>
                <c:pt idx="23">
                  <c:v>77.122658425816326</c:v>
                </c:pt>
                <c:pt idx="24">
                  <c:v>77.11801959144185</c:v>
                </c:pt>
                <c:pt idx="25">
                  <c:v>77.113128200304502</c:v>
                </c:pt>
                <c:pt idx="26">
                  <c:v>77.107984851484176</c:v>
                </c:pt>
                <c:pt idx="27">
                  <c:v>77.102590142139505</c:v>
                </c:pt>
                <c:pt idx="28">
                  <c:v>77.09694466751526</c:v>
                </c:pt>
                <c:pt idx="29">
                  <c:v>77.091049020950251</c:v>
                </c:pt>
                <c:pt idx="30">
                  <c:v>77.084903793884934</c:v>
                </c:pt>
                <c:pt idx="31">
                  <c:v>77.078509575868864</c:v>
                </c:pt>
                <c:pt idx="32">
                  <c:v>77.071866954568279</c:v>
                </c:pt>
                <c:pt idx="33">
                  <c:v>77.064976515773779</c:v>
                </c:pt>
                <c:pt idx="34">
                  <c:v>77.057838843407481</c:v>
                </c:pt>
                <c:pt idx="35">
                  <c:v>77.050454519530859</c:v>
                </c:pt>
                <c:pt idx="36">
                  <c:v>77.042824124351796</c:v>
                </c:pt>
                <c:pt idx="37">
                  <c:v>77.034948236232083</c:v>
                </c:pt>
                <c:pt idx="38">
                  <c:v>77.026827431694855</c:v>
                </c:pt>
                <c:pt idx="39">
                  <c:v>77.018462285431809</c:v>
                </c:pt>
                <c:pt idx="40">
                  <c:v>77.009853370310339</c:v>
                </c:pt>
                <c:pt idx="41">
                  <c:v>77.001001257381091</c:v>
                </c:pt>
                <c:pt idx="42">
                  <c:v>76.99190651588475</c:v>
                </c:pt>
                <c:pt idx="43">
                  <c:v>76.982569713259522</c:v>
                </c:pt>
                <c:pt idx="44">
                  <c:v>76.972991415148158</c:v>
                </c:pt>
                <c:pt idx="45">
                  <c:v>76.963172185405</c:v>
                </c:pt>
                <c:pt idx="46">
                  <c:v>76.953112586103103</c:v>
                </c:pt>
                <c:pt idx="47">
                  <c:v>76.942813177541225</c:v>
                </c:pt>
                <c:pt idx="48">
                  <c:v>76.932274518250907</c:v>
                </c:pt>
                <c:pt idx="49">
                  <c:v>76.921497165003302</c:v>
                </c:pt>
                <c:pt idx="50">
                  <c:v>76.910481672816118</c:v>
                </c:pt>
                <c:pt idx="51">
                  <c:v>76.89922859496069</c:v>
                </c:pt>
                <c:pt idx="52">
                  <c:v>76.887738482968601</c:v>
                </c:pt>
                <c:pt idx="53">
                  <c:v>76.876011886638679</c:v>
                </c:pt>
                <c:pt idx="54">
                  <c:v>76.864049354043772</c:v>
                </c:pt>
                <c:pt idx="55">
                  <c:v>76.851851431537412</c:v>
                </c:pt>
                <c:pt idx="56">
                  <c:v>76.83941866376064</c:v>
                </c:pt>
                <c:pt idx="57">
                  <c:v>76.826751593648765</c:v>
                </c:pt>
                <c:pt idx="58">
                  <c:v>76.813850762437852</c:v>
                </c:pt>
                <c:pt idx="59">
                  <c:v>76.800716709671548</c:v>
                </c:pt>
                <c:pt idx="60">
                  <c:v>76.787349973207569</c:v>
                </c:pt>
                <c:pt idx="61">
                  <c:v>76.773751089224334</c:v>
                </c:pt>
                <c:pt idx="62">
                  <c:v>76.759920592227587</c:v>
                </c:pt>
                <c:pt idx="63">
                  <c:v>76.745859015056695</c:v>
                </c:pt>
                <c:pt idx="64">
                  <c:v>76.731566888891322</c:v>
                </c:pt>
                <c:pt idx="65">
                  <c:v>76.717044743257887</c:v>
                </c:pt>
                <c:pt idx="66">
                  <c:v>76.702293106035796</c:v>
                </c:pt>
                <c:pt idx="67">
                  <c:v>76.687312503464156</c:v>
                </c:pt>
                <c:pt idx="68">
                  <c:v>76.672103460147852</c:v>
                </c:pt>
                <c:pt idx="69">
                  <c:v>76.656666499063917</c:v>
                </c:pt>
                <c:pt idx="70">
                  <c:v>76.641002141568123</c:v>
                </c:pt>
                <c:pt idx="71">
                  <c:v>76.625110907400867</c:v>
                </c:pt>
                <c:pt idx="72">
                  <c:v>76.608993314693677</c:v>
                </c:pt>
                <c:pt idx="73">
                  <c:v>76.592649879975383</c:v>
                </c:pt>
                <c:pt idx="74">
                  <c:v>76.576081118178223</c:v>
                </c:pt>
                <c:pt idx="75">
                  <c:v>76.559287542644071</c:v>
                </c:pt>
              </c:numCache>
            </c:numRef>
          </c:yVal>
          <c:smooth val="0"/>
        </c:ser>
        <c:ser>
          <c:idx val="2"/>
          <c:order val="2"/>
          <c:tx>
            <c:v>10.93 Blade</c:v>
          </c:tx>
          <c:spPr>
            <a:ln w="28575">
              <a:noFill/>
            </a:ln>
          </c:spPr>
          <c:marker>
            <c:symbol val="triangle"/>
            <c:size val="3"/>
          </c:marker>
          <c:xVal>
            <c:numRef>
              <c:f>Sheet1!$AO$5:$AO$185</c:f>
              <c:numCache>
                <c:formatCode>0.00</c:formatCode>
                <c:ptCount val="181"/>
                <c:pt idx="0">
                  <c:v>2.1967757218749568</c:v>
                </c:pt>
                <c:pt idx="1">
                  <c:v>2.1988397492518459</c:v>
                </c:pt>
                <c:pt idx="2">
                  <c:v>2.2009623623142431</c:v>
                </c:pt>
                <c:pt idx="3">
                  <c:v>2.203141268406597</c:v>
                </c:pt>
                <c:pt idx="4">
                  <c:v>2.2053742028751628</c:v>
                </c:pt>
                <c:pt idx="5">
                  <c:v>2.2076589290669233</c:v>
                </c:pt>
                <c:pt idx="6">
                  <c:v>2.2099932383306111</c:v>
                </c:pt>
                <c:pt idx="7">
                  <c:v>2.2123749500161409</c:v>
                </c:pt>
                <c:pt idx="8">
                  <c:v>2.214801911475007</c:v>
                </c:pt>
                <c:pt idx="9">
                  <c:v>2.2172719980595446</c:v>
                </c:pt>
                <c:pt idx="10">
                  <c:v>2.2197831131237251</c:v>
                </c:pt>
                <c:pt idx="11">
                  <c:v>2.2223331880230432</c:v>
                </c:pt>
                <c:pt idx="12">
                  <c:v>2.2249201821137774</c:v>
                </c:pt>
                <c:pt idx="13">
                  <c:v>2.2275420827540131</c:v>
                </c:pt>
                <c:pt idx="14">
                  <c:v>2.2301969053031314</c:v>
                </c:pt>
                <c:pt idx="15">
                  <c:v>2.2328826931216952</c:v>
                </c:pt>
                <c:pt idx="16">
                  <c:v>2.2355975175713354</c:v>
                </c:pt>
                <c:pt idx="17">
                  <c:v>2.2383394780157175</c:v>
                </c:pt>
                <c:pt idx="18">
                  <c:v>2.2411067018192341</c:v>
                </c:pt>
                <c:pt idx="19">
                  <c:v>2.2438973443480279</c:v>
                </c:pt>
                <c:pt idx="20">
                  <c:v>2.2467095889688551</c:v>
                </c:pt>
                <c:pt idx="21">
                  <c:v>2.2495416470507905</c:v>
                </c:pt>
                <c:pt idx="22">
                  <c:v>2.2523917579638635</c:v>
                </c:pt>
                <c:pt idx="23">
                  <c:v>2.2552581890787167</c:v>
                </c:pt>
                <c:pt idx="24">
                  <c:v>2.2581392357684251</c:v>
                </c:pt>
                <c:pt idx="25">
                  <c:v>2.2610332214066773</c:v>
                </c:pt>
                <c:pt idx="26">
                  <c:v>2.2639384973689118</c:v>
                </c:pt>
                <c:pt idx="27">
                  <c:v>2.2668534430316356</c:v>
                </c:pt>
                <c:pt idx="28">
                  <c:v>2.2697764657725372</c:v>
                </c:pt>
                <c:pt idx="29">
                  <c:v>2.2727060009715103</c:v>
                </c:pt>
                <c:pt idx="30">
                  <c:v>2.2756405120083798</c:v>
                </c:pt>
                <c:pt idx="31">
                  <c:v>2.2785784902654029</c:v>
                </c:pt>
                <c:pt idx="32">
                  <c:v>2.2815184551259051</c:v>
                </c:pt>
                <c:pt idx="33">
                  <c:v>2.2844589539742799</c:v>
                </c:pt>
                <c:pt idx="34">
                  <c:v>2.2873985621964437</c:v>
                </c:pt>
                <c:pt idx="35">
                  <c:v>2.2903358831800631</c:v>
                </c:pt>
                <c:pt idx="36">
                  <c:v>2.2932695483130772</c:v>
                </c:pt>
                <c:pt idx="37">
                  <c:v>2.2961982169857436</c:v>
                </c:pt>
                <c:pt idx="38">
                  <c:v>2.2991205765892744</c:v>
                </c:pt>
                <c:pt idx="39">
                  <c:v>2.3020353425160636</c:v>
                </c:pt>
                <c:pt idx="40">
                  <c:v>2.3049412581601416</c:v>
                </c:pt>
                <c:pt idx="41">
                  <c:v>2.3078370949168345</c:v>
                </c:pt>
                <c:pt idx="42">
                  <c:v>2.3107216521824228</c:v>
                </c:pt>
                <c:pt idx="43">
                  <c:v>2.3135937573550507</c:v>
                </c:pt>
                <c:pt idx="44">
                  <c:v>2.3164522658341582</c:v>
                </c:pt>
                <c:pt idx="45">
                  <c:v>2.3192960610197986</c:v>
                </c:pt>
                <c:pt idx="46">
                  <c:v>2.3221240543141164</c:v>
                </c:pt>
                <c:pt idx="47">
                  <c:v>2.3249351851202107</c:v>
                </c:pt>
                <c:pt idx="48">
                  <c:v>2.3277284208431581</c:v>
                </c:pt>
                <c:pt idx="49">
                  <c:v>2.3305027568879666</c:v>
                </c:pt>
                <c:pt idx="50">
                  <c:v>2.3332572166624175</c:v>
                </c:pt>
                <c:pt idx="51">
                  <c:v>2.3359908515751329</c:v>
                </c:pt>
                <c:pt idx="52">
                  <c:v>2.3387027410356893</c:v>
                </c:pt>
                <c:pt idx="53">
                  <c:v>2.3413919924555273</c:v>
                </c:pt>
                <c:pt idx="54">
                  <c:v>2.3440577412471555</c:v>
                </c:pt>
                <c:pt idx="55">
                  <c:v>2.346699150824378</c:v>
                </c:pt>
                <c:pt idx="56">
                  <c:v>2.3493154126024081</c:v>
                </c:pt>
                <c:pt idx="57">
                  <c:v>2.3519057459976409</c:v>
                </c:pt>
                <c:pt idx="58">
                  <c:v>2.3544693984284493</c:v>
                </c:pt>
                <c:pt idx="59">
                  <c:v>2.3570056453133645</c:v>
                </c:pt>
                <c:pt idx="60">
                  <c:v>2.3595137900734642</c:v>
                </c:pt>
                <c:pt idx="61">
                  <c:v>2.3619931641306664</c:v>
                </c:pt>
                <c:pt idx="62">
                  <c:v>2.3644431269077302</c:v>
                </c:pt>
                <c:pt idx="63">
                  <c:v>2.3668630658295058</c:v>
                </c:pt>
                <c:pt idx="64">
                  <c:v>2.3692523963215706</c:v>
                </c:pt>
                <c:pt idx="65">
                  <c:v>2.3716105618114796</c:v>
                </c:pt>
                <c:pt idx="66">
                  <c:v>2.3739370337277421</c:v>
                </c:pt>
                <c:pt idx="67">
                  <c:v>2.3762313115001632</c:v>
                </c:pt>
                <c:pt idx="68">
                  <c:v>2.3784929225596159</c:v>
                </c:pt>
                <c:pt idx="69">
                  <c:v>2.3807214223389508</c:v>
                </c:pt>
                <c:pt idx="70">
                  <c:v>2.3829163942720868</c:v>
                </c:pt>
                <c:pt idx="71">
                  <c:v>2.3850774497938971</c:v>
                </c:pt>
                <c:pt idx="72">
                  <c:v>2.387204228341119</c:v>
                </c:pt>
                <c:pt idx="73">
                  <c:v>2.3892963973515577</c:v>
                </c:pt>
                <c:pt idx="74">
                  <c:v>2.3913536522647689</c:v>
                </c:pt>
                <c:pt idx="75">
                  <c:v>2.3933757165204668</c:v>
                </c:pt>
                <c:pt idx="76">
                  <c:v>2.3953623415612526</c:v>
                </c:pt>
                <c:pt idx="77">
                  <c:v>2.3973133068300001</c:v>
                </c:pt>
                <c:pt idx="78">
                  <c:v>2.3992284197712195</c:v>
                </c:pt>
                <c:pt idx="79">
                  <c:v>2.4011075158309438</c:v>
                </c:pt>
                <c:pt idx="80">
                  <c:v>2.402950458456047</c:v>
                </c:pt>
                <c:pt idx="81">
                  <c:v>2.4047571390952669</c:v>
                </c:pt>
                <c:pt idx="82">
                  <c:v>2.406527477198523</c:v>
                </c:pt>
                <c:pt idx="83">
                  <c:v>2.4082614202165757</c:v>
                </c:pt>
                <c:pt idx="84">
                  <c:v>2.4099589436023905</c:v>
                </c:pt>
                <c:pt idx="85">
                  <c:v>2.4116200508096597</c:v>
                </c:pt>
                <c:pt idx="86">
                  <c:v>2.4132447732931439</c:v>
                </c:pt>
                <c:pt idx="87">
                  <c:v>2.4148331705099224</c:v>
                </c:pt>
                <c:pt idx="88">
                  <c:v>2.4163853299182563</c:v>
                </c:pt>
                <c:pt idx="89">
                  <c:v>2.4179013669762242</c:v>
                </c:pt>
                <c:pt idx="90">
                  <c:v>2.4193814251444508</c:v>
                </c:pt>
                <c:pt idx="91">
                  <c:v>2.4208256758855384</c:v>
                </c:pt>
                <c:pt idx="92">
                  <c:v>2.4222343186620208</c:v>
                </c:pt>
                <c:pt idx="93">
                  <c:v>2.4236075809387501</c:v>
                </c:pt>
                <c:pt idx="94">
                  <c:v>2.4249457181814194</c:v>
                </c:pt>
                <c:pt idx="95">
                  <c:v>2.4262490138572446</c:v>
                </c:pt>
                <c:pt idx="96">
                  <c:v>2.4275177794343961</c:v>
                </c:pt>
                <c:pt idx="97">
                  <c:v>2.4287523543832492</c:v>
                </c:pt>
                <c:pt idx="98">
                  <c:v>2.429953106174338</c:v>
                </c:pt>
                <c:pt idx="99">
                  <c:v>2.4311204302806289</c:v>
                </c:pt>
                <c:pt idx="100">
                  <c:v>2.4322547501759288</c:v>
                </c:pt>
                <c:pt idx="101">
                  <c:v>2.4333565173353406</c:v>
                </c:pt>
                <c:pt idx="102">
                  <c:v>2.434426211235035</c:v>
                </c:pt>
                <c:pt idx="103">
                  <c:v>2.4354643393529329</c:v>
                </c:pt>
                <c:pt idx="104">
                  <c:v>2.4364714371688194</c:v>
                </c:pt>
                <c:pt idx="105">
                  <c:v>2.4374480681619559</c:v>
                </c:pt>
                <c:pt idx="106">
                  <c:v>2.4383948238157416</c:v>
                </c:pt>
                <c:pt idx="107">
                  <c:v>2.4393123236118015</c:v>
                </c:pt>
                <c:pt idx="108">
                  <c:v>2.4402012150352164</c:v>
                </c:pt>
                <c:pt idx="109">
                  <c:v>2.441062173572135</c:v>
                </c:pt>
                <c:pt idx="110">
                  <c:v>2.4418959027094331</c:v>
                </c:pt>
                <c:pt idx="111">
                  <c:v>2.4427031339352823</c:v>
                </c:pt>
                <c:pt idx="112">
                  <c:v>2.4434846267397177</c:v>
                </c:pt>
                <c:pt idx="113">
                  <c:v>2.4442411686142975</c:v>
                </c:pt>
                <c:pt idx="114">
                  <c:v>2.4449735750508523</c:v>
                </c:pt>
                <c:pt idx="115">
                  <c:v>2.4456826895435313</c:v>
                </c:pt>
                <c:pt idx="116">
                  <c:v>2.4463693835872107</c:v>
                </c:pt>
                <c:pt idx="117">
                  <c:v>2.4470345566786307</c:v>
                </c:pt>
                <c:pt idx="118">
                  <c:v>2.4476791363154859</c:v>
                </c:pt>
                <c:pt idx="119">
                  <c:v>2.448304077996994</c:v>
                </c:pt>
                <c:pt idx="120">
                  <c:v>2.4489103652235542</c:v>
                </c:pt>
                <c:pt idx="121">
                  <c:v>2.4494990094967477</c:v>
                </c:pt>
                <c:pt idx="122">
                  <c:v>2.4500710503200196</c:v>
                </c:pt>
                <c:pt idx="123">
                  <c:v>2.4506275551974284</c:v>
                </c:pt>
                <c:pt idx="124">
                  <c:v>2.4511696196348964</c:v>
                </c:pt>
                <c:pt idx="125">
                  <c:v>2.4516983671402102</c:v>
                </c:pt>
                <c:pt idx="126">
                  <c:v>2.4522149492208598</c:v>
                </c:pt>
                <c:pt idx="127">
                  <c:v>2.4527205453873364</c:v>
                </c:pt>
                <c:pt idx="128">
                  <c:v>2.453216363150176</c:v>
                </c:pt>
                <c:pt idx="129">
                  <c:v>2.4537036380223469</c:v>
                </c:pt>
                <c:pt idx="130">
                  <c:v>2.4541836335173173</c:v>
                </c:pt>
                <c:pt idx="131">
                  <c:v>2.4546576411506464</c:v>
                </c:pt>
                <c:pt idx="132">
                  <c:v>2.4551269804378251</c:v>
                </c:pt>
                <c:pt idx="133">
                  <c:v>2.4555929988972309</c:v>
                </c:pt>
                <c:pt idx="134">
                  <c:v>2.4560570720485373</c:v>
                </c:pt>
                <c:pt idx="135">
                  <c:v>2.4565206034110076</c:v>
                </c:pt>
                <c:pt idx="136">
                  <c:v>2.456985024507361</c:v>
                </c:pt>
                <c:pt idx="137">
                  <c:v>2.4574517948605887</c:v>
                </c:pt>
                <c:pt idx="138">
                  <c:v>2.4579224019945229</c:v>
                </c:pt>
                <c:pt idx="139">
                  <c:v>2.4583983614353144</c:v>
                </c:pt>
                <c:pt idx="140">
                  <c:v>2.4588812167101821</c:v>
                </c:pt>
                <c:pt idx="141">
                  <c:v>2.4593725393475268</c:v>
                </c:pt>
                <c:pt idx="142">
                  <c:v>2.4598739288767035</c:v>
                </c:pt>
                <c:pt idx="143">
                  <c:v>2.4603870128296137</c:v>
                </c:pt>
                <c:pt idx="144">
                  <c:v>2.4609134467377487</c:v>
                </c:pt>
                <c:pt idx="145">
                  <c:v>2.4614549141357145</c:v>
                </c:pt>
                <c:pt idx="146">
                  <c:v>2.4620131265577072</c:v>
                </c:pt>
                <c:pt idx="147">
                  <c:v>2.4625898235413786</c:v>
                </c:pt>
                <c:pt idx="148">
                  <c:v>2.4631867726231746</c:v>
                </c:pt>
                <c:pt idx="149">
                  <c:v>2.4638057693427697</c:v>
                </c:pt>
                <c:pt idx="150">
                  <c:v>2.4644486372412473</c:v>
                </c:pt>
                <c:pt idx="151">
                  <c:v>2.465117227859281</c:v>
                </c:pt>
                <c:pt idx="152">
                  <c:v>2.465813420740659</c:v>
                </c:pt>
                <c:pt idx="153">
                  <c:v>2.4665391234289871</c:v>
                </c:pt>
                <c:pt idx="154">
                  <c:v>2.467296271470758</c:v>
                </c:pt>
                <c:pt idx="155">
                  <c:v>2.4680868284129645</c:v>
                </c:pt>
                <c:pt idx="156">
                  <c:v>2.468912785803667</c:v>
                </c:pt>
                <c:pt idx="157">
                  <c:v>2.4697761631932451</c:v>
                </c:pt>
                <c:pt idx="158">
                  <c:v>2.4706790081322367</c:v>
                </c:pt>
                <c:pt idx="159">
                  <c:v>2.4716233961730438</c:v>
                </c:pt>
                <c:pt idx="160">
                  <c:v>2.4726114308694775</c:v>
                </c:pt>
                <c:pt idx="161">
                  <c:v>2.4736452437767582</c:v>
                </c:pt>
                <c:pt idx="162">
                  <c:v>2.474726994451629</c:v>
                </c:pt>
                <c:pt idx="163">
                  <c:v>2.4758588704509918</c:v>
                </c:pt>
                <c:pt idx="164">
                  <c:v>2.4770430873345219</c:v>
                </c:pt>
                <c:pt idx="165">
                  <c:v>2.4782818886623943</c:v>
                </c:pt>
                <c:pt idx="166">
                  <c:v>2.4795775459961931</c:v>
                </c:pt>
                <c:pt idx="167">
                  <c:v>2.4809323588993664</c:v>
                </c:pt>
                <c:pt idx="168">
                  <c:v>2.4823486549360894</c:v>
                </c:pt>
                <c:pt idx="169">
                  <c:v>2.4838287896726285</c:v>
                </c:pt>
                <c:pt idx="170">
                  <c:v>2.4853751466748406</c:v>
                </c:pt>
                <c:pt idx="171">
                  <c:v>2.4869901375120378</c:v>
                </c:pt>
                <c:pt idx="172">
                  <c:v>2.488676201754032</c:v>
                </c:pt>
                <c:pt idx="173">
                  <c:v>2.490435806971135</c:v>
                </c:pt>
                <c:pt idx="174">
                  <c:v>2.4922714487365454</c:v>
                </c:pt>
                <c:pt idx="175">
                  <c:v>2.4941856506232796</c:v>
                </c:pt>
                <c:pt idx="176">
                  <c:v>2.4961809642070136</c:v>
                </c:pt>
                <c:pt idx="177">
                  <c:v>2.4982599690639233</c:v>
                </c:pt>
                <c:pt idx="178">
                  <c:v>2.50042527277148</c:v>
                </c:pt>
                <c:pt idx="179">
                  <c:v>2.5026795109090187</c:v>
                </c:pt>
                <c:pt idx="180">
                  <c:v>2.5050253470567156</c:v>
                </c:pt>
              </c:numCache>
            </c:numRef>
          </c:xVal>
          <c:yVal>
            <c:numRef>
              <c:f>Sheet1!$AP$5:$AP$185</c:f>
              <c:numCache>
                <c:formatCode>0.00</c:formatCode>
                <c:ptCount val="181"/>
                <c:pt idx="0">
                  <c:v>76.920291144421682</c:v>
                </c:pt>
                <c:pt idx="1">
                  <c:v>76.91236813635085</c:v>
                </c:pt>
                <c:pt idx="2">
                  <c:v>76.906855574069724</c:v>
                </c:pt>
                <c:pt idx="3">
                  <c:v>76.9036624391819</c:v>
                </c:pt>
                <c:pt idx="4">
                  <c:v>76.902699162074271</c:v>
                </c:pt>
                <c:pt idx="5">
                  <c:v>76.903877609450618</c:v>
                </c:pt>
                <c:pt idx="6">
                  <c:v>76.907111072205581</c:v>
                </c:pt>
                <c:pt idx="7">
                  <c:v>76.912314253497527</c:v>
                </c:pt>
                <c:pt idx="8">
                  <c:v>76.919403257108073</c:v>
                </c:pt>
                <c:pt idx="9">
                  <c:v>76.928295576005169</c:v>
                </c:pt>
                <c:pt idx="10">
                  <c:v>76.938910081201485</c:v>
                </c:pt>
                <c:pt idx="11">
                  <c:v>76.951167010808746</c:v>
                </c:pt>
                <c:pt idx="12">
                  <c:v>76.964987959302235</c:v>
                </c:pt>
                <c:pt idx="13">
                  <c:v>76.980295867065578</c:v>
                </c:pt>
                <c:pt idx="14">
                  <c:v>76.997015010096888</c:v>
                </c:pt>
                <c:pt idx="15">
                  <c:v>77.015070989941847</c:v>
                </c:pt>
                <c:pt idx="16">
                  <c:v>77.034390723829915</c:v>
                </c:pt>
                <c:pt idx="17">
                  <c:v>77.054902435048518</c:v>
                </c:pt>
                <c:pt idx="18">
                  <c:v>77.07653564343353</c:v>
                </c:pt>
                <c:pt idx="19">
                  <c:v>77.099221156130085</c:v>
                </c:pt>
                <c:pt idx="20">
                  <c:v>77.122891058465513</c:v>
                </c:pt>
                <c:pt idx="21">
                  <c:v>77.147478705098095</c:v>
                </c:pt>
                <c:pt idx="22">
                  <c:v>77.172918711240087</c:v>
                </c:pt>
                <c:pt idx="23">
                  <c:v>77.199146944083282</c:v>
                </c:pt>
                <c:pt idx="24">
                  <c:v>77.22610051447036</c:v>
                </c:pt>
                <c:pt idx="25">
                  <c:v>77.25371776860122</c:v>
                </c:pt>
                <c:pt idx="26">
                  <c:v>77.281938280001057</c:v>
                </c:pt>
                <c:pt idx="27">
                  <c:v>77.310702841581403</c:v>
                </c:pt>
                <c:pt idx="28">
                  <c:v>77.339953457877968</c:v>
                </c:pt>
                <c:pt idx="29">
                  <c:v>77.369633337469196</c:v>
                </c:pt>
                <c:pt idx="30">
                  <c:v>77.399686885422199</c:v>
                </c:pt>
                <c:pt idx="31">
                  <c:v>77.430059696045731</c:v>
                </c:pt>
                <c:pt idx="32">
                  <c:v>77.460698545642941</c:v>
                </c:pt>
                <c:pt idx="33">
                  <c:v>77.491551385447423</c:v>
                </c:pt>
                <c:pt idx="34">
                  <c:v>77.522567334701151</c:v>
                </c:pt>
                <c:pt idx="35">
                  <c:v>77.5536966738524</c:v>
                </c:pt>
                <c:pt idx="36">
                  <c:v>77.584890837818733</c:v>
                </c:pt>
                <c:pt idx="37">
                  <c:v>77.616102409487411</c:v>
                </c:pt>
                <c:pt idx="38">
                  <c:v>77.647285113218814</c:v>
                </c:pt>
                <c:pt idx="39">
                  <c:v>77.67839380851639</c:v>
                </c:pt>
                <c:pt idx="40">
                  <c:v>77.709384483814475</c:v>
                </c:pt>
                <c:pt idx="41">
                  <c:v>77.740214250349752</c:v>
                </c:pt>
                <c:pt idx="42">
                  <c:v>77.770841336132747</c:v>
                </c:pt>
                <c:pt idx="43">
                  <c:v>77.801225080070353</c:v>
                </c:pt>
                <c:pt idx="44">
                  <c:v>77.831325926132379</c:v>
                </c:pt>
                <c:pt idx="45">
                  <c:v>77.861105417614795</c:v>
                </c:pt>
                <c:pt idx="46">
                  <c:v>77.890526191570331</c:v>
                </c:pt>
                <c:pt idx="47">
                  <c:v>77.919551973240658</c:v>
                </c:pt>
                <c:pt idx="48">
                  <c:v>77.948147570655962</c:v>
                </c:pt>
                <c:pt idx="49">
                  <c:v>77.976278869213232</c:v>
                </c:pt>
                <c:pt idx="50">
                  <c:v>78.003912826508696</c:v>
                </c:pt>
                <c:pt idx="51">
                  <c:v>78.031017467090294</c:v>
                </c:pt>
                <c:pt idx="52">
                  <c:v>78.057561877361806</c:v>
                </c:pt>
                <c:pt idx="53">
                  <c:v>78.083516200590708</c:v>
                </c:pt>
                <c:pt idx="54">
                  <c:v>78.10885163193818</c:v>
                </c:pt>
                <c:pt idx="55">
                  <c:v>78.133540413595185</c:v>
                </c:pt>
                <c:pt idx="56">
                  <c:v>78.157555829992091</c:v>
                </c:pt>
                <c:pt idx="57">
                  <c:v>78.180872203063856</c:v>
                </c:pt>
                <c:pt idx="58">
                  <c:v>78.203464887622118</c:v>
                </c:pt>
                <c:pt idx="59">
                  <c:v>78.225310266705151</c:v>
                </c:pt>
                <c:pt idx="60">
                  <c:v>78.246385747137708</c:v>
                </c:pt>
                <c:pt idx="61">
                  <c:v>78.26666975501422</c:v>
                </c:pt>
                <c:pt idx="62">
                  <c:v>78.286141731305463</c:v>
                </c:pt>
                <c:pt idx="63">
                  <c:v>78.304782127567663</c:v>
                </c:pt>
                <c:pt idx="64">
                  <c:v>78.322572401621585</c:v>
                </c:pt>
                <c:pt idx="65">
                  <c:v>78.339495013379874</c:v>
                </c:pt>
                <c:pt idx="66">
                  <c:v>78.355533420655448</c:v>
                </c:pt>
                <c:pt idx="67">
                  <c:v>78.370672075069535</c:v>
                </c:pt>
                <c:pt idx="68">
                  <c:v>78.384896417996856</c:v>
                </c:pt>
                <c:pt idx="69">
                  <c:v>78.398192876598657</c:v>
                </c:pt>
                <c:pt idx="70">
                  <c:v>78.410548859851644</c:v>
                </c:pt>
                <c:pt idx="71">
                  <c:v>78.421952754650974</c:v>
                </c:pt>
                <c:pt idx="72">
                  <c:v>78.432393921996166</c:v>
                </c:pt>
                <c:pt idx="73">
                  <c:v>78.441862693171075</c:v>
                </c:pt>
                <c:pt idx="74">
                  <c:v>78.450350366019833</c:v>
                </c:pt>
                <c:pt idx="75">
                  <c:v>78.457849201192417</c:v>
                </c:pt>
                <c:pt idx="76">
                  <c:v>78.46435241858056</c:v>
                </c:pt>
                <c:pt idx="77">
                  <c:v>78.469854193619227</c:v>
                </c:pt>
                <c:pt idx="78">
                  <c:v>78.474349653766055</c:v>
                </c:pt>
                <c:pt idx="79">
                  <c:v>78.477834874972402</c:v>
                </c:pt>
                <c:pt idx="80">
                  <c:v>78.480306878178354</c:v>
                </c:pt>
                <c:pt idx="81">
                  <c:v>78.481763625904989</c:v>
                </c:pt>
                <c:pt idx="82">
                  <c:v>78.482204018831908</c:v>
                </c:pt>
                <c:pt idx="83">
                  <c:v>78.481627892424868</c:v>
                </c:pt>
                <c:pt idx="84">
                  <c:v>78.480036013657028</c:v>
                </c:pt>
                <c:pt idx="85">
                  <c:v>78.477430077678733</c:v>
                </c:pt>
                <c:pt idx="86">
                  <c:v>78.47381270458186</c:v>
                </c:pt>
                <c:pt idx="87">
                  <c:v>78.469187436232744</c:v>
                </c:pt>
                <c:pt idx="88">
                  <c:v>78.463558733063422</c:v>
                </c:pt>
                <c:pt idx="89">
                  <c:v>78.456931970889272</c:v>
                </c:pt>
                <c:pt idx="90">
                  <c:v>78.449313437902532</c:v>
                </c:pt>
                <c:pt idx="91">
                  <c:v>78.440710331585379</c:v>
                </c:pt>
                <c:pt idx="92">
                  <c:v>78.431130755614404</c:v>
                </c:pt>
                <c:pt idx="93">
                  <c:v>78.420583716946098</c:v>
                </c:pt>
                <c:pt idx="94">
                  <c:v>78.40907912280349</c:v>
                </c:pt>
                <c:pt idx="95">
                  <c:v>78.396627777775464</c:v>
                </c:pt>
                <c:pt idx="96">
                  <c:v>78.383241380902092</c:v>
                </c:pt>
                <c:pt idx="97">
                  <c:v>78.368932522856852</c:v>
                </c:pt>
                <c:pt idx="98">
                  <c:v>78.353714683053227</c:v>
                </c:pt>
                <c:pt idx="99">
                  <c:v>78.33760222692365</c:v>
                </c:pt>
                <c:pt idx="100">
                  <c:v>78.320610403108603</c:v>
                </c:pt>
                <c:pt idx="101">
                  <c:v>78.302755340740177</c:v>
                </c:pt>
                <c:pt idx="102">
                  <c:v>78.284054046742042</c:v>
                </c:pt>
                <c:pt idx="103">
                  <c:v>78.264524403185277</c:v>
                </c:pt>
                <c:pt idx="104">
                  <c:v>78.244185164662724</c:v>
                </c:pt>
                <c:pt idx="105">
                  <c:v>78.223055955612651</c:v>
                </c:pt>
                <c:pt idx="106">
                  <c:v>78.201157267903</c:v>
                </c:pt>
                <c:pt idx="107">
                  <c:v>78.178510458107198</c:v>
                </c:pt>
                <c:pt idx="108">
                  <c:v>78.155137745170649</c:v>
                </c:pt>
                <c:pt idx="109">
                  <c:v>78.131062207865995</c:v>
                </c:pt>
                <c:pt idx="110">
                  <c:v>78.10630778234426</c:v>
                </c:pt>
                <c:pt idx="111">
                  <c:v>78.080899259752286</c:v>
                </c:pt>
                <c:pt idx="112">
                  <c:v>78.054862283879444</c:v>
                </c:pt>
                <c:pt idx="113">
                  <c:v>78.028223348807558</c:v>
                </c:pt>
                <c:pt idx="114">
                  <c:v>78.001009796570543</c:v>
                </c:pt>
                <c:pt idx="115">
                  <c:v>77.973249814945362</c:v>
                </c:pt>
                <c:pt idx="116">
                  <c:v>77.944972435169177</c:v>
                </c:pt>
                <c:pt idx="117">
                  <c:v>77.916207529769821</c:v>
                </c:pt>
                <c:pt idx="118">
                  <c:v>77.886985810368756</c:v>
                </c:pt>
                <c:pt idx="119">
                  <c:v>77.857338825568831</c:v>
                </c:pt>
                <c:pt idx="120">
                  <c:v>77.827298958841553</c:v>
                </c:pt>
                <c:pt idx="121">
                  <c:v>77.79689942646732</c:v>
                </c:pt>
                <c:pt idx="122">
                  <c:v>77.766174275527547</c:v>
                </c:pt>
                <c:pt idx="123">
                  <c:v>77.735158381876701</c:v>
                </c:pt>
                <c:pt idx="124">
                  <c:v>77.703887448226766</c:v>
                </c:pt>
                <c:pt idx="125">
                  <c:v>77.672398002230238</c:v>
                </c:pt>
                <c:pt idx="126">
                  <c:v>77.6407273945333</c:v>
                </c:pt>
                <c:pt idx="127">
                  <c:v>77.608913797038824</c:v>
                </c:pt>
                <c:pt idx="128">
                  <c:v>77.576996201011227</c:v>
                </c:pt>
                <c:pt idx="129">
                  <c:v>77.545014415387612</c:v>
                </c:pt>
                <c:pt idx="130">
                  <c:v>77.513009064994549</c:v>
                </c:pt>
                <c:pt idx="131">
                  <c:v>77.481021588916505</c:v>
                </c:pt>
                <c:pt idx="132">
                  <c:v>77.44909423878272</c:v>
                </c:pt>
                <c:pt idx="133">
                  <c:v>77.417270077264789</c:v>
                </c:pt>
                <c:pt idx="134">
                  <c:v>77.385592976464295</c:v>
                </c:pt>
                <c:pt idx="135">
                  <c:v>77.354107616348315</c:v>
                </c:pt>
                <c:pt idx="136">
                  <c:v>77.322859483396641</c:v>
                </c:pt>
                <c:pt idx="137">
                  <c:v>77.291894869077197</c:v>
                </c:pt>
                <c:pt idx="138">
                  <c:v>77.261260868482353</c:v>
                </c:pt>
                <c:pt idx="139">
                  <c:v>77.231005379038194</c:v>
                </c:pt>
                <c:pt idx="140">
                  <c:v>77.201177099178935</c:v>
                </c:pt>
                <c:pt idx="141">
                  <c:v>77.171825527107046</c:v>
                </c:pt>
                <c:pt idx="142">
                  <c:v>77.143000959593749</c:v>
                </c:pt>
                <c:pt idx="143">
                  <c:v>77.114754490886526</c:v>
                </c:pt>
                <c:pt idx="144">
                  <c:v>77.087138011520111</c:v>
                </c:pt>
                <c:pt idx="145">
                  <c:v>77.060204207387628</c:v>
                </c:pt>
                <c:pt idx="146">
                  <c:v>77.034006558635468</c:v>
                </c:pt>
                <c:pt idx="147">
                  <c:v>77.008599338849194</c:v>
                </c:pt>
                <c:pt idx="148">
                  <c:v>76.984037614021773</c:v>
                </c:pt>
                <c:pt idx="149">
                  <c:v>76.960377241862005</c:v>
                </c:pt>
                <c:pt idx="150">
                  <c:v>76.937674870966163</c:v>
                </c:pt>
                <c:pt idx="151">
                  <c:v>76.915987940039287</c:v>
                </c:pt>
                <c:pt idx="152">
                  <c:v>76.895374677350503</c:v>
                </c:pt>
                <c:pt idx="153">
                  <c:v>76.875894100025192</c:v>
                </c:pt>
                <c:pt idx="154">
                  <c:v>76.857606013602208</c:v>
                </c:pt>
                <c:pt idx="155">
                  <c:v>76.840571011477621</c:v>
                </c:pt>
                <c:pt idx="156">
                  <c:v>76.824850474504842</c:v>
                </c:pt>
                <c:pt idx="157">
                  <c:v>76.810506570678612</c:v>
                </c:pt>
                <c:pt idx="158">
                  <c:v>76.797602254776564</c:v>
                </c:pt>
                <c:pt idx="159">
                  <c:v>76.786201268187</c:v>
                </c:pt>
                <c:pt idx="160">
                  <c:v>76.7763681387368</c:v>
                </c:pt>
                <c:pt idx="161">
                  <c:v>76.768168180600384</c:v>
                </c:pt>
                <c:pt idx="162">
                  <c:v>76.761667494281468</c:v>
                </c:pt>
                <c:pt idx="163">
                  <c:v>76.756932966619331</c:v>
                </c:pt>
                <c:pt idx="164">
                  <c:v>76.754032270989214</c:v>
                </c:pt>
                <c:pt idx="165">
                  <c:v>76.753033867428741</c:v>
                </c:pt>
                <c:pt idx="166">
                  <c:v>76.754007002930152</c:v>
                </c:pt>
                <c:pt idx="167">
                  <c:v>76.757021711799212</c:v>
                </c:pt>
                <c:pt idx="168">
                  <c:v>76.762148816040522</c:v>
                </c:pt>
                <c:pt idx="169">
                  <c:v>76.769459925896925</c:v>
                </c:pt>
                <c:pt idx="170">
                  <c:v>76.779027440352436</c:v>
                </c:pt>
                <c:pt idx="171">
                  <c:v>76.790924547909114</c:v>
                </c:pt>
                <c:pt idx="172">
                  <c:v>76.805225227241792</c:v>
                </c:pt>
                <c:pt idx="173">
                  <c:v>76.822004248019311</c:v>
                </c:pt>
                <c:pt idx="174">
                  <c:v>76.841337171895134</c:v>
                </c:pt>
                <c:pt idx="175">
                  <c:v>76.863300353409485</c:v>
                </c:pt>
                <c:pt idx="176">
                  <c:v>76.887970941164738</c:v>
                </c:pt>
                <c:pt idx="177">
                  <c:v>76.915426878939826</c:v>
                </c:pt>
                <c:pt idx="178">
                  <c:v>76.945746906982151</c:v>
                </c:pt>
                <c:pt idx="179">
                  <c:v>76.979010563389821</c:v>
                </c:pt>
                <c:pt idx="180">
                  <c:v>77.015298185540757</c:v>
                </c:pt>
              </c:numCache>
            </c:numRef>
          </c:yVal>
          <c:smooth val="0"/>
        </c:ser>
        <c:ser>
          <c:idx val="3"/>
          <c:order val="3"/>
          <c:tx>
            <c:v>39.83 Blade</c:v>
          </c:tx>
          <c:spPr>
            <a:ln w="28575">
              <a:noFill/>
            </a:ln>
          </c:spPr>
          <c:marker>
            <c:symbol val="x"/>
            <c:size val="3"/>
          </c:marker>
          <c:xVal>
            <c:numRef>
              <c:f>Sheet1!$AS$5:$AS$240</c:f>
              <c:numCache>
                <c:formatCode>0.00</c:formatCode>
                <c:ptCount val="236"/>
                <c:pt idx="0">
                  <c:v>2.7578772811479979</c:v>
                </c:pt>
                <c:pt idx="1">
                  <c:v>2.7641665344822997</c:v>
                </c:pt>
                <c:pt idx="2">
                  <c:v>2.770454619441141</c:v>
                </c:pt>
                <c:pt idx="3">
                  <c:v>2.7767413400705756</c:v>
                </c:pt>
                <c:pt idx="4">
                  <c:v>2.7830265004166357</c:v>
                </c:pt>
                <c:pt idx="5">
                  <c:v>2.7893099045253713</c:v>
                </c:pt>
                <c:pt idx="6">
                  <c:v>2.7955913564428201</c:v>
                </c:pt>
                <c:pt idx="7">
                  <c:v>2.8018706602150303</c:v>
                </c:pt>
                <c:pt idx="8">
                  <c:v>2.808147619888036</c:v>
                </c:pt>
                <c:pt idx="9">
                  <c:v>2.8144220395078889</c:v>
                </c:pt>
                <c:pt idx="10">
                  <c:v>2.8206937231206233</c:v>
                </c:pt>
                <c:pt idx="11">
                  <c:v>2.8269624747722837</c:v>
                </c:pt>
                <c:pt idx="12">
                  <c:v>2.8332280985089202</c:v>
                </c:pt>
                <c:pt idx="13">
                  <c:v>2.8394903983765651</c:v>
                </c:pt>
                <c:pt idx="14">
                  <c:v>2.8457491784212685</c:v>
                </c:pt>
                <c:pt idx="15">
                  <c:v>2.8520042426890715</c:v>
                </c:pt>
                <c:pt idx="16">
                  <c:v>2.8582553952260099</c:v>
                </c:pt>
                <c:pt idx="17">
                  <c:v>2.864502440078132</c:v>
                </c:pt>
                <c:pt idx="18">
                  <c:v>2.8707451812914826</c:v>
                </c:pt>
                <c:pt idx="19">
                  <c:v>2.8769834229120956</c:v>
                </c:pt>
                <c:pt idx="20">
                  <c:v>2.8832169689860248</c:v>
                </c:pt>
                <c:pt idx="21">
                  <c:v>2.8894456235593005</c:v>
                </c:pt>
                <c:pt idx="22">
                  <c:v>2.8956691906779763</c:v>
                </c:pt>
                <c:pt idx="23">
                  <c:v>2.9018874743880865</c:v>
                </c:pt>
                <c:pt idx="24">
                  <c:v>2.9081002787356809</c:v>
                </c:pt>
                <c:pt idx="25">
                  <c:v>2.9143074077667972</c:v>
                </c:pt>
                <c:pt idx="26">
                  <c:v>2.9205086655274783</c:v>
                </c:pt>
                <c:pt idx="27">
                  <c:v>2.9267038560637655</c:v>
                </c:pt>
                <c:pt idx="28">
                  <c:v>2.9328927834217016</c:v>
                </c:pt>
                <c:pt idx="29">
                  <c:v>2.9390752516473331</c:v>
                </c:pt>
                <c:pt idx="30">
                  <c:v>2.945251064786703</c:v>
                </c:pt>
                <c:pt idx="31">
                  <c:v>2.951420026885847</c:v>
                </c:pt>
                <c:pt idx="32">
                  <c:v>2.95758194199081</c:v>
                </c:pt>
                <c:pt idx="33">
                  <c:v>2.9637366141476367</c:v>
                </c:pt>
                <c:pt idx="34">
                  <c:v>2.9698838474023681</c:v>
                </c:pt>
                <c:pt idx="35">
                  <c:v>2.9760234458010473</c:v>
                </c:pt>
                <c:pt idx="36">
                  <c:v>2.9821552133897189</c:v>
                </c:pt>
                <c:pt idx="37">
                  <c:v>2.9882789542144224</c:v>
                </c:pt>
                <c:pt idx="38">
                  <c:v>2.9943944723211988</c:v>
                </c:pt>
                <c:pt idx="39">
                  <c:v>3.0005015717560966</c:v>
                </c:pt>
                <c:pt idx="40">
                  <c:v>3.0066000565651514</c:v>
                </c:pt>
                <c:pt idx="41">
                  <c:v>3.0126897307944116</c:v>
                </c:pt>
                <c:pt idx="42">
                  <c:v>3.018770398489913</c:v>
                </c:pt>
                <c:pt idx="43">
                  <c:v>3.0248418636977057</c:v>
                </c:pt>
                <c:pt idx="44">
                  <c:v>3.0309039304638272</c:v>
                </c:pt>
                <c:pt idx="45">
                  <c:v>3.0369564028343259</c:v>
                </c:pt>
                <c:pt idx="46">
                  <c:v>3.0429990848552322</c:v>
                </c:pt>
                <c:pt idx="47">
                  <c:v>3.0490317805725997</c:v>
                </c:pt>
                <c:pt idx="48">
                  <c:v>3.0550542940324714</c:v>
                </c:pt>
                <c:pt idx="49">
                  <c:v>3.0610664292808831</c:v>
                </c:pt>
                <c:pt idx="50">
                  <c:v>3.0670679903638725</c:v>
                </c:pt>
                <c:pt idx="51">
                  <c:v>3.0730587813274965</c:v>
                </c:pt>
                <c:pt idx="52">
                  <c:v>3.0790386062177895</c:v>
                </c:pt>
                <c:pt idx="53">
                  <c:v>3.0850072690807995</c:v>
                </c:pt>
                <c:pt idx="54">
                  <c:v>3.0909645739625589</c:v>
                </c:pt>
                <c:pt idx="55">
                  <c:v>3.0969103249091194</c:v>
                </c:pt>
                <c:pt idx="56">
                  <c:v>3.1028443259665206</c:v>
                </c:pt>
                <c:pt idx="57">
                  <c:v>3.1087663811808035</c:v>
                </c:pt>
                <c:pt idx="58">
                  <c:v>3.1146762945980058</c:v>
                </c:pt>
                <c:pt idx="59">
                  <c:v>3.1205738702641828</c:v>
                </c:pt>
                <c:pt idx="60">
                  <c:v>3.1264589122253668</c:v>
                </c:pt>
                <c:pt idx="61">
                  <c:v>3.1323312245276078</c:v>
                </c:pt>
                <c:pt idx="62">
                  <c:v>3.1381906112169382</c:v>
                </c:pt>
                <c:pt idx="63">
                  <c:v>3.1440368763394062</c:v>
                </c:pt>
                <c:pt idx="64">
                  <c:v>3.1498698239410636</c:v>
                </c:pt>
                <c:pt idx="65">
                  <c:v>3.1556892580679303</c:v>
                </c:pt>
                <c:pt idx="66">
                  <c:v>3.1614949827660723</c:v>
                </c:pt>
                <c:pt idx="67">
                  <c:v>3.1672868020815166</c:v>
                </c:pt>
                <c:pt idx="68">
                  <c:v>3.1730645200603185</c:v>
                </c:pt>
                <c:pt idx="69">
                  <c:v>3.1788279407485014</c:v>
                </c:pt>
                <c:pt idx="70">
                  <c:v>3.1845768681921278</c:v>
                </c:pt>
                <c:pt idx="71">
                  <c:v>3.1903111064372318</c:v>
                </c:pt>
                <c:pt idx="72">
                  <c:v>3.196030459529851</c:v>
                </c:pt>
                <c:pt idx="73">
                  <c:v>3.2017347315160372</c:v>
                </c:pt>
                <c:pt idx="74">
                  <c:v>3.2074237264418315</c:v>
                </c:pt>
                <c:pt idx="75">
                  <c:v>3.2130972483532645</c:v>
                </c:pt>
                <c:pt idx="76">
                  <c:v>3.2187551012963951</c:v>
                </c:pt>
                <c:pt idx="77">
                  <c:v>3.2243970893172502</c:v>
                </c:pt>
                <c:pt idx="78">
                  <c:v>3.2300230164618853</c:v>
                </c:pt>
                <c:pt idx="79">
                  <c:v>3.235632686776345</c:v>
                </c:pt>
                <c:pt idx="80">
                  <c:v>3.2412259043066562</c:v>
                </c:pt>
                <c:pt idx="81">
                  <c:v>3.2468024730988709</c:v>
                </c:pt>
                <c:pt idx="82">
                  <c:v>3.2523621971990337</c:v>
                </c:pt>
                <c:pt idx="83">
                  <c:v>3.2579048806531823</c:v>
                </c:pt>
                <c:pt idx="84">
                  <c:v>3.2634303275073577</c:v>
                </c:pt>
                <c:pt idx="85">
                  <c:v>3.2689383418076119</c:v>
                </c:pt>
                <c:pt idx="86">
                  <c:v>3.2744287275999788</c:v>
                </c:pt>
                <c:pt idx="87">
                  <c:v>3.2799012889305068</c:v>
                </c:pt>
                <c:pt idx="88">
                  <c:v>3.2853558298452299</c:v>
                </c:pt>
                <c:pt idx="89">
                  <c:v>3.2907921543901928</c:v>
                </c:pt>
                <c:pt idx="90">
                  <c:v>3.2962100666114438</c:v>
                </c:pt>
                <c:pt idx="91">
                  <c:v>3.3016093705550276</c:v>
                </c:pt>
                <c:pt idx="92">
                  <c:v>3.3069898702669747</c:v>
                </c:pt>
                <c:pt idx="93">
                  <c:v>3.3123513697933369</c:v>
                </c:pt>
                <c:pt idx="94">
                  <c:v>3.3176936731801554</c:v>
                </c:pt>
                <c:pt idx="95">
                  <c:v>3.3230165844734749</c:v>
                </c:pt>
                <c:pt idx="96">
                  <c:v>3.328319907719326</c:v>
                </c:pt>
                <c:pt idx="97">
                  <c:v>3.3336034469637603</c:v>
                </c:pt>
                <c:pt idx="98">
                  <c:v>3.3388670062528298</c:v>
                </c:pt>
                <c:pt idx="99">
                  <c:v>3.3441103896325615</c:v>
                </c:pt>
                <c:pt idx="100">
                  <c:v>3.3493334011489964</c:v>
                </c:pt>
                <c:pt idx="101">
                  <c:v>3.3545358448481899</c:v>
                </c:pt>
                <c:pt idx="102">
                  <c:v>3.3597175247761797</c:v>
                </c:pt>
                <c:pt idx="103">
                  <c:v>3.3648782449790104</c:v>
                </c:pt>
                <c:pt idx="104">
                  <c:v>3.3700178095027127</c:v>
                </c:pt>
                <c:pt idx="105">
                  <c:v>3.3751360223933418</c:v>
                </c:pt>
                <c:pt idx="106">
                  <c:v>3.3802326876969353</c:v>
                </c:pt>
                <c:pt idx="107">
                  <c:v>3.385307609459538</c:v>
                </c:pt>
                <c:pt idx="108">
                  <c:v>3.3903605917271875</c:v>
                </c:pt>
                <c:pt idx="109">
                  <c:v>3.3953914385459321</c:v>
                </c:pt>
                <c:pt idx="110">
                  <c:v>3.4003999539618128</c:v>
                </c:pt>
                <c:pt idx="111">
                  <c:v>3.4053859420208674</c:v>
                </c:pt>
                <c:pt idx="112">
                  <c:v>3.4103492067691477</c:v>
                </c:pt>
                <c:pt idx="113">
                  <c:v>3.415289552252684</c:v>
                </c:pt>
                <c:pt idx="114">
                  <c:v>3.420206782517532</c:v>
                </c:pt>
                <c:pt idx="115">
                  <c:v>3.4251007016097184</c:v>
                </c:pt>
                <c:pt idx="116">
                  <c:v>3.4299711135753022</c:v>
                </c:pt>
                <c:pt idx="117">
                  <c:v>3.4348178224603174</c:v>
                </c:pt>
                <c:pt idx="118">
                  <c:v>3.4396406323108089</c:v>
                </c:pt>
                <c:pt idx="119">
                  <c:v>3.4444393471728176</c:v>
                </c:pt>
                <c:pt idx="120">
                  <c:v>3.4492137710923814</c:v>
                </c:pt>
                <c:pt idx="121">
                  <c:v>3.4539637081155519</c:v>
                </c:pt>
                <c:pt idx="122">
                  <c:v>3.4586889622883668</c:v>
                </c:pt>
                <c:pt idx="123">
                  <c:v>3.4633893376568707</c:v>
                </c:pt>
                <c:pt idx="124">
                  <c:v>3.468064638267105</c:v>
                </c:pt>
                <c:pt idx="125">
                  <c:v>3.4727146681651071</c:v>
                </c:pt>
                <c:pt idx="126">
                  <c:v>3.4773392313969289</c:v>
                </c:pt>
                <c:pt idx="127">
                  <c:v>3.4819381320086045</c:v>
                </c:pt>
                <c:pt idx="128">
                  <c:v>3.486511174046182</c:v>
                </c:pt>
                <c:pt idx="129">
                  <c:v>3.4910581615557064</c:v>
                </c:pt>
                <c:pt idx="130">
                  <c:v>3.4955788985832115</c:v>
                </c:pt>
                <c:pt idx="131">
                  <c:v>3.5000731891747421</c:v>
                </c:pt>
                <c:pt idx="132">
                  <c:v>3.5045408373763465</c:v>
                </c:pt>
                <c:pt idx="133">
                  <c:v>3.5089816472340623</c:v>
                </c:pt>
                <c:pt idx="134">
                  <c:v>3.513395422793927</c:v>
                </c:pt>
                <c:pt idx="135">
                  <c:v>3.5177819681019997</c:v>
                </c:pt>
                <c:pt idx="136">
                  <c:v>3.5221410872043108</c:v>
                </c:pt>
                <c:pt idx="137">
                  <c:v>3.526472584146898</c:v>
                </c:pt>
                <c:pt idx="138">
                  <c:v>3.530776262975813</c:v>
                </c:pt>
                <c:pt idx="139">
                  <c:v>3.5350519277370971</c:v>
                </c:pt>
                <c:pt idx="140">
                  <c:v>3.5392993824767878</c:v>
                </c:pt>
                <c:pt idx="141">
                  <c:v>3.5435184312409369</c:v>
                </c:pt>
                <c:pt idx="142">
                  <c:v>3.5477088780755786</c:v>
                </c:pt>
                <c:pt idx="143">
                  <c:v>3.551870527026761</c:v>
                </c:pt>
                <c:pt idx="144">
                  <c:v>3.5560031821405147</c:v>
                </c:pt>
                <c:pt idx="145">
                  <c:v>3.5601066474628986</c:v>
                </c:pt>
                <c:pt idx="146">
                  <c:v>3.5641807270399362</c:v>
                </c:pt>
                <c:pt idx="147">
                  <c:v>3.5682252249176933</c:v>
                </c:pt>
                <c:pt idx="148">
                  <c:v>3.5722399451422007</c:v>
                </c:pt>
                <c:pt idx="149">
                  <c:v>3.5762246917594958</c:v>
                </c:pt>
                <c:pt idx="150">
                  <c:v>3.5801792688156233</c:v>
                </c:pt>
                <c:pt idx="151">
                  <c:v>3.5841034803566352</c:v>
                </c:pt>
                <c:pt idx="152">
                  <c:v>3.5879971304285618</c:v>
                </c:pt>
                <c:pt idx="153">
                  <c:v>3.591860023077448</c:v>
                </c:pt>
                <c:pt idx="154">
                  <c:v>3.5956919623493455</c:v>
                </c:pt>
                <c:pt idx="155">
                  <c:v>3.5994927522902884</c:v>
                </c:pt>
                <c:pt idx="156">
                  <c:v>3.6032621969463214</c:v>
                </c:pt>
                <c:pt idx="157">
                  <c:v>3.6070001003634893</c:v>
                </c:pt>
                <c:pt idx="158">
                  <c:v>3.6107062665878296</c:v>
                </c:pt>
                <c:pt idx="159">
                  <c:v>3.6143804996653941</c:v>
                </c:pt>
                <c:pt idx="160">
                  <c:v>3.6180226036422063</c:v>
                </c:pt>
                <c:pt idx="161">
                  <c:v>3.6216323825643251</c:v>
                </c:pt>
                <c:pt idx="162">
                  <c:v>3.6252096404777916</c:v>
                </c:pt>
                <c:pt idx="163">
                  <c:v>3.628754181428647</c:v>
                </c:pt>
                <c:pt idx="164">
                  <c:v>3.6322658094629325</c:v>
                </c:pt>
                <c:pt idx="165">
                  <c:v>3.6357443286266786</c:v>
                </c:pt>
                <c:pt idx="166">
                  <c:v>3.6391895429659549</c:v>
                </c:pt>
                <c:pt idx="167">
                  <c:v>3.6426012565267811</c:v>
                </c:pt>
                <c:pt idx="168">
                  <c:v>3.6459792733552128</c:v>
                </c:pt>
                <c:pt idx="169">
                  <c:v>3.6493233974972838</c:v>
                </c:pt>
                <c:pt idx="170">
                  <c:v>3.6526334329990355</c:v>
                </c:pt>
                <c:pt idx="171">
                  <c:v>3.6559091839065196</c:v>
                </c:pt>
                <c:pt idx="172">
                  <c:v>3.6591504542657738</c:v>
                </c:pt>
                <c:pt idx="173">
                  <c:v>3.6623570481228391</c:v>
                </c:pt>
                <c:pt idx="174">
                  <c:v>3.6655287695237604</c:v>
                </c:pt>
                <c:pt idx="175">
                  <c:v>3.6686654225145787</c:v>
                </c:pt>
                <c:pt idx="176">
                  <c:v>3.6717668111413388</c:v>
                </c:pt>
                <c:pt idx="177">
                  <c:v>3.6748327394500784</c:v>
                </c:pt>
                <c:pt idx="178">
                  <c:v>3.6778630114868349</c:v>
                </c:pt>
                <c:pt idx="179">
                  <c:v>3.680857431297671</c:v>
                </c:pt>
                <c:pt idx="180">
                  <c:v>3.6838158029286134</c:v>
                </c:pt>
                <c:pt idx="181">
                  <c:v>3.6867379304257071</c:v>
                </c:pt>
                <c:pt idx="182">
                  <c:v>3.6896236178350001</c:v>
                </c:pt>
                <c:pt idx="183">
                  <c:v>3.6924726692025267</c:v>
                </c:pt>
                <c:pt idx="184">
                  <c:v>3.6952848885743386</c:v>
                </c:pt>
                <c:pt idx="185">
                  <c:v>3.6980600799964627</c:v>
                </c:pt>
                <c:pt idx="186">
                  <c:v>3.7007980475149544</c:v>
                </c:pt>
                <c:pt idx="187">
                  <c:v>3.7034985951758586</c:v>
                </c:pt>
                <c:pt idx="188">
                  <c:v>3.7061615270252126</c:v>
                </c:pt>
                <c:pt idx="189">
                  <c:v>3.7087866471090543</c:v>
                </c:pt>
                <c:pt idx="190">
                  <c:v>3.7113737594734388</c:v>
                </c:pt>
                <c:pt idx="191">
                  <c:v>3.7139226681643933</c:v>
                </c:pt>
                <c:pt idx="192">
                  <c:v>3.716433177227966</c:v>
                </c:pt>
                <c:pt idx="193">
                  <c:v>3.7189050907102086</c:v>
                </c:pt>
                <c:pt idx="194">
                  <c:v>3.7213382126571517</c:v>
                </c:pt>
                <c:pt idx="195">
                  <c:v>3.7237323471148471</c:v>
                </c:pt>
                <c:pt idx="196">
                  <c:v>3.7260872981293218</c:v>
                </c:pt>
                <c:pt idx="197">
                  <c:v>3.7284028697466418</c:v>
                </c:pt>
                <c:pt idx="198">
                  <c:v>3.7306788660128305</c:v>
                </c:pt>
                <c:pt idx="199">
                  <c:v>3.732915090973929</c:v>
                </c:pt>
                <c:pt idx="200">
                  <c:v>3.7351113486759964</c:v>
                </c:pt>
                <c:pt idx="201">
                  <c:v>3.737267443165063</c:v>
                </c:pt>
                <c:pt idx="202">
                  <c:v>3.7393831784871843</c:v>
                </c:pt>
                <c:pt idx="203">
                  <c:v>3.7414583586883801</c:v>
                </c:pt>
                <c:pt idx="204">
                  <c:v>3.7434927878147093</c:v>
                </c:pt>
                <c:pt idx="205">
                  <c:v>3.7454862699122167</c:v>
                </c:pt>
                <c:pt idx="206">
                  <c:v>3.7474386090269292</c:v>
                </c:pt>
                <c:pt idx="207">
                  <c:v>3.7493496092049092</c:v>
                </c:pt>
                <c:pt idx="208">
                  <c:v>3.7512190744921767</c:v>
                </c:pt>
                <c:pt idx="209">
                  <c:v>3.7530468089348012</c:v>
                </c:pt>
                <c:pt idx="210">
                  <c:v>3.7548326165788062</c:v>
                </c:pt>
                <c:pt idx="211">
                  <c:v>3.7565763014702291</c:v>
                </c:pt>
                <c:pt idx="212">
                  <c:v>3.7582776676551326</c:v>
                </c:pt>
                <c:pt idx="213">
                  <c:v>3.7599365191795435</c:v>
                </c:pt>
                <c:pt idx="214">
                  <c:v>3.7615526600895102</c:v>
                </c:pt>
                <c:pt idx="215">
                  <c:v>3.7631258944310737</c:v>
                </c:pt>
                <c:pt idx="216">
                  <c:v>3.7646560262502753</c:v>
                </c:pt>
                <c:pt idx="217">
                  <c:v>3.7661428595931632</c:v>
                </c:pt>
                <c:pt idx="218">
                  <c:v>3.7675861985057821</c:v>
                </c:pt>
                <c:pt idx="219">
                  <c:v>3.7689858470341555</c:v>
                </c:pt>
                <c:pt idx="220">
                  <c:v>3.7703416092243387</c:v>
                </c:pt>
                <c:pt idx="221">
                  <c:v>3.7716532891223835</c:v>
                </c:pt>
                <c:pt idx="222">
                  <c:v>3.7729206907743169</c:v>
                </c:pt>
                <c:pt idx="223">
                  <c:v>3.7741436182261907</c:v>
                </c:pt>
                <c:pt idx="224">
                  <c:v>3.7753218755240425</c:v>
                </c:pt>
                <c:pt idx="225">
                  <c:v>3.7764552667139206</c:v>
                </c:pt>
                <c:pt idx="226">
                  <c:v>3.7775435958418626</c:v>
                </c:pt>
                <c:pt idx="227">
                  <c:v>3.7785866669539132</c:v>
                </c:pt>
                <c:pt idx="228">
                  <c:v>3.7795842840961065</c:v>
                </c:pt>
                <c:pt idx="229">
                  <c:v>3.7805362513144942</c:v>
                </c:pt>
                <c:pt idx="230">
                  <c:v>3.7814423726551141</c:v>
                </c:pt>
                <c:pt idx="231">
                  <c:v>3.7823024521640178</c:v>
                </c:pt>
                <c:pt idx="232">
                  <c:v>3.7831162938872431</c:v>
                </c:pt>
                <c:pt idx="233">
                  <c:v>3.7838837018708311</c:v>
                </c:pt>
                <c:pt idx="234">
                  <c:v>3.7846044801608194</c:v>
                </c:pt>
                <c:pt idx="235">
                  <c:v>3.7852784328032527</c:v>
                </c:pt>
              </c:numCache>
            </c:numRef>
          </c:xVal>
          <c:yVal>
            <c:numRef>
              <c:f>Sheet1!$AT$5:$AT$240</c:f>
              <c:numCache>
                <c:formatCode>0.00</c:formatCode>
                <c:ptCount val="236"/>
                <c:pt idx="0">
                  <c:v>72.753837904781321</c:v>
                </c:pt>
                <c:pt idx="1">
                  <c:v>72.821248180339609</c:v>
                </c:pt>
                <c:pt idx="2">
                  <c:v>72.888714242620892</c:v>
                </c:pt>
                <c:pt idx="3">
                  <c:v>72.956230819011665</c:v>
                </c:pt>
                <c:pt idx="4">
                  <c:v>73.023792663889481</c:v>
                </c:pt>
                <c:pt idx="5">
                  <c:v>73.091394558247529</c:v>
                </c:pt>
                <c:pt idx="6">
                  <c:v>73.15903130932324</c:v>
                </c:pt>
                <c:pt idx="7">
                  <c:v>73.226697750233086</c:v>
                </c:pt>
                <c:pt idx="8">
                  <c:v>73.294388739611762</c:v>
                </c:pt>
                <c:pt idx="9">
                  <c:v>73.362099161257504</c:v>
                </c:pt>
                <c:pt idx="10">
                  <c:v>73.429823923781328</c:v>
                </c:pt>
                <c:pt idx="11">
                  <c:v>73.497557960262256</c:v>
                </c:pt>
                <c:pt idx="12">
                  <c:v>73.565296227907083</c:v>
                </c:pt>
                <c:pt idx="13">
                  <c:v>73.633033707713977</c:v>
                </c:pt>
                <c:pt idx="14">
                  <c:v>73.700765404142885</c:v>
                </c:pt>
                <c:pt idx="15">
                  <c:v>73.768486344788599</c:v>
                </c:pt>
                <c:pt idx="16">
                  <c:v>73.836191580059221</c:v>
                </c:pt>
                <c:pt idx="17">
                  <c:v>73.903876182859733</c:v>
                </c:pt>
                <c:pt idx="18">
                  <c:v>73.971535248279068</c:v>
                </c:pt>
                <c:pt idx="19">
                  <c:v>74.039163893281483</c:v>
                </c:pt>
                <c:pt idx="20">
                  <c:v>74.106757256403625</c:v>
                </c:pt>
                <c:pt idx="21">
                  <c:v>74.174310497453732</c:v>
                </c:pt>
                <c:pt idx="22">
                  <c:v>74.24181879721742</c:v>
                </c:pt>
                <c:pt idx="23">
                  <c:v>74.309277357165229</c:v>
                </c:pt>
                <c:pt idx="24">
                  <c:v>74.376681399166003</c:v>
                </c:pt>
                <c:pt idx="25">
                  <c:v>74.444026165203113</c:v>
                </c:pt>
                <c:pt idx="26">
                  <c:v>74.511306917095453</c:v>
                </c:pt>
                <c:pt idx="27">
                  <c:v>74.578518936221656</c:v>
                </c:pt>
                <c:pt idx="28">
                  <c:v>74.64565752324863</c:v>
                </c:pt>
                <c:pt idx="29">
                  <c:v>74.712717997863351</c:v>
                </c:pt>
                <c:pt idx="30">
                  <c:v>74.77969569850876</c:v>
                </c:pt>
                <c:pt idx="31">
                  <c:v>74.846585982122946</c:v>
                </c:pt>
                <c:pt idx="32">
                  <c:v>74.913384223882389</c:v>
                </c:pt>
                <c:pt idx="33">
                  <c:v>74.980085816948304</c:v>
                </c:pt>
                <c:pt idx="34">
                  <c:v>75.046686172216624</c:v>
                </c:pt>
                <c:pt idx="35">
                  <c:v>75.113180718071447</c:v>
                </c:pt>
                <c:pt idx="36">
                  <c:v>75.179564900141884</c:v>
                </c:pt>
                <c:pt idx="37">
                  <c:v>75.245834181061909</c:v>
                </c:pt>
                <c:pt idx="38">
                  <c:v>75.311984040234051</c:v>
                </c:pt>
                <c:pt idx="39">
                  <c:v>75.37800997359615</c:v>
                </c:pt>
                <c:pt idx="40">
                  <c:v>75.443907493390512</c:v>
                </c:pt>
                <c:pt idx="41">
                  <c:v>75.509672127937804</c:v>
                </c:pt>
                <c:pt idx="42">
                  <c:v>75.57529942141214</c:v>
                </c:pt>
                <c:pt idx="43">
                  <c:v>75.640784933621106</c:v>
                </c:pt>
                <c:pt idx="44">
                  <c:v>75.706124239787144</c:v>
                </c:pt>
                <c:pt idx="45">
                  <c:v>75.771312930333167</c:v>
                </c:pt>
                <c:pt idx="46">
                  <c:v>75.836346610669693</c:v>
                </c:pt>
                <c:pt idx="47">
                  <c:v>75.901220900987127</c:v>
                </c:pt>
                <c:pt idx="48">
                  <c:v>75.965931436048265</c:v>
                </c:pt>
                <c:pt idx="49">
                  <c:v>76.030473864984984</c:v>
                </c:pt>
                <c:pt idx="50">
                  <c:v>76.094843851097849</c:v>
                </c:pt>
                <c:pt idx="51">
                  <c:v>76.159037071658418</c:v>
                </c:pt>
                <c:pt idx="52">
                  <c:v>76.22304921771287</c:v>
                </c:pt>
                <c:pt idx="53">
                  <c:v>76.286875993890334</c:v>
                </c:pt>
                <c:pt idx="54">
                  <c:v>76.350513118211907</c:v>
                </c:pt>
                <c:pt idx="55">
                  <c:v>76.413956321904223</c:v>
                </c:pt>
                <c:pt idx="56">
                  <c:v>76.477201349213431</c:v>
                </c:pt>
                <c:pt idx="57">
                  <c:v>76.540243957223325</c:v>
                </c:pt>
                <c:pt idx="58">
                  <c:v>76.603079915675139</c:v>
                </c:pt>
                <c:pt idx="59">
                  <c:v>76.66570500679039</c:v>
                </c:pt>
                <c:pt idx="60">
                  <c:v>76.728115025094937</c:v>
                </c:pt>
                <c:pt idx="61">
                  <c:v>76.790305777246871</c:v>
                </c:pt>
                <c:pt idx="62">
                  <c:v>76.85227308186542</c:v>
                </c:pt>
                <c:pt idx="63">
                  <c:v>76.914012769363595</c:v>
                </c:pt>
                <c:pt idx="64">
                  <c:v>76.975520681781859</c:v>
                </c:pt>
                <c:pt idx="65">
                  <c:v>77.036792672623804</c:v>
                </c:pt>
                <c:pt idx="66">
                  <c:v>77.097824606696463</c:v>
                </c:pt>
                <c:pt idx="67">
                  <c:v>77.158612359949046</c:v>
                </c:pt>
                <c:pt idx="68">
                  <c:v>77.219151819317531</c:v>
                </c:pt>
                <c:pt idx="69">
                  <c:v>77.279438882568328</c:v>
                </c:pt>
                <c:pt idx="70">
                  <c:v>77.339469458146752</c:v>
                </c:pt>
                <c:pt idx="71">
                  <c:v>77.399239465025062</c:v>
                </c:pt>
                <c:pt idx="72">
                  <c:v>77.458744832554174</c:v>
                </c:pt>
                <c:pt idx="73">
                  <c:v>77.517981500317362</c:v>
                </c:pt>
                <c:pt idx="74">
                  <c:v>77.576945417984803</c:v>
                </c:pt>
                <c:pt idx="75">
                  <c:v>77.635632545170807</c:v>
                </c:pt>
                <c:pt idx="76">
                  <c:v>77.694038851294096</c:v>
                </c:pt>
                <c:pt idx="77">
                  <c:v>77.752160315437195</c:v>
                </c:pt>
                <c:pt idx="78">
                  <c:v>77.809992926211038</c:v>
                </c:pt>
                <c:pt idx="79">
                  <c:v>77.867532681618741</c:v>
                </c:pt>
                <c:pt idx="80">
                  <c:v>77.924775588922301</c:v>
                </c:pt>
                <c:pt idx="81">
                  <c:v>77.98171766451182</c:v>
                </c:pt>
                <c:pt idx="82">
                  <c:v>78.038354933775381</c:v>
                </c:pt>
                <c:pt idx="83">
                  <c:v>78.094683430971003</c:v>
                </c:pt>
                <c:pt idx="84">
                  <c:v>78.150699199100671</c:v>
                </c:pt>
                <c:pt idx="85">
                  <c:v>78.206398289786094</c:v>
                </c:pt>
                <c:pt idx="86">
                  <c:v>78.261776763145321</c:v>
                </c:pt>
                <c:pt idx="87">
                  <c:v>78.316830687672621</c:v>
                </c:pt>
                <c:pt idx="88">
                  <c:v>78.371556140118187</c:v>
                </c:pt>
                <c:pt idx="89">
                  <c:v>78.425949205371225</c:v>
                </c:pt>
                <c:pt idx="90">
                  <c:v>78.480005976343492</c:v>
                </c:pt>
                <c:pt idx="91">
                  <c:v>78.533722553854972</c:v>
                </c:pt>
                <c:pt idx="92">
                  <c:v>78.587095046520346</c:v>
                </c:pt>
                <c:pt idx="93">
                  <c:v>78.640119570638888</c:v>
                </c:pt>
                <c:pt idx="94">
                  <c:v>78.69279225008367</c:v>
                </c:pt>
                <c:pt idx="95">
                  <c:v>78.745109216193882</c:v>
                </c:pt>
                <c:pt idx="96">
                  <c:v>78.797066607667603</c:v>
                </c:pt>
                <c:pt idx="97">
                  <c:v>78.848660570457298</c:v>
                </c:pt>
                <c:pt idx="98">
                  <c:v>78.899887257665938</c:v>
                </c:pt>
                <c:pt idx="99">
                  <c:v>78.950742829443712</c:v>
                </c:pt>
                <c:pt idx="100">
                  <c:v>79.001223452888496</c:v>
                </c:pt>
                <c:pt idx="101">
                  <c:v>79.051325301946207</c:v>
                </c:pt>
                <c:pt idx="102">
                  <c:v>79.101044557312235</c:v>
                </c:pt>
                <c:pt idx="103">
                  <c:v>79.15037740633538</c:v>
                </c:pt>
                <c:pt idx="104">
                  <c:v>79.199320042922139</c:v>
                </c:pt>
                <c:pt idx="105">
                  <c:v>79.247868667443768</c:v>
                </c:pt>
                <c:pt idx="106">
                  <c:v>79.296019486642919</c:v>
                </c:pt>
                <c:pt idx="107">
                  <c:v>79.343768713542971</c:v>
                </c:pt>
                <c:pt idx="108">
                  <c:v>79.391112567357752</c:v>
                </c:pt>
                <c:pt idx="109">
                  <c:v>79.438047273403683</c:v>
                </c:pt>
                <c:pt idx="110">
                  <c:v>79.48456906301216</c:v>
                </c:pt>
                <c:pt idx="111">
                  <c:v>79.530674173443217</c:v>
                </c:pt>
                <c:pt idx="112">
                  <c:v>79.576358847801828</c:v>
                </c:pt>
                <c:pt idx="113">
                  <c:v>79.621619334953238</c:v>
                </c:pt>
                <c:pt idx="114">
                  <c:v>79.666451889442101</c:v>
                </c:pt>
                <c:pt idx="115">
                  <c:v>79.710852771409947</c:v>
                </c:pt>
                <c:pt idx="116">
                  <c:v>79.754818246517161</c:v>
                </c:pt>
                <c:pt idx="117">
                  <c:v>79.798344585862807</c:v>
                </c:pt>
                <c:pt idx="118">
                  <c:v>79.841428065908303</c:v>
                </c:pt>
                <c:pt idx="119">
                  <c:v>79.88406496840048</c:v>
                </c:pt>
                <c:pt idx="120">
                  <c:v>79.926251580297119</c:v>
                </c:pt>
                <c:pt idx="121">
                  <c:v>79.967984193692757</c:v>
                </c:pt>
                <c:pt idx="122">
                  <c:v>80.009259105745855</c:v>
                </c:pt>
                <c:pt idx="123">
                  <c:v>80.050072618607203</c:v>
                </c:pt>
                <c:pt idx="124">
                  <c:v>80.090421039349366</c:v>
                </c:pt>
                <c:pt idx="125">
                  <c:v>80.130300679897118</c:v>
                </c:pt>
                <c:pt idx="126">
                  <c:v>80.169707856959633</c:v>
                </c:pt>
                <c:pt idx="127">
                  <c:v>80.208638891962238</c:v>
                </c:pt>
                <c:pt idx="128">
                  <c:v>80.247090110981205</c:v>
                </c:pt>
                <c:pt idx="129">
                  <c:v>80.285057844677979</c:v>
                </c:pt>
                <c:pt idx="130">
                  <c:v>80.322538428235021</c:v>
                </c:pt>
                <c:pt idx="131">
                  <c:v>80.359528201293244</c:v>
                </c:pt>
                <c:pt idx="132">
                  <c:v>80.396023507889709</c:v>
                </c:pt>
                <c:pt idx="133">
                  <c:v>80.432020696396194</c:v>
                </c:pt>
                <c:pt idx="134">
                  <c:v>80.467516119459802</c:v>
                </c:pt>
                <c:pt idx="135">
                  <c:v>80.502506133944024</c:v>
                </c:pt>
                <c:pt idx="136">
                  <c:v>80.536987100869567</c:v>
                </c:pt>
                <c:pt idx="137">
                  <c:v>80.570955385358445</c:v>
                </c:pt>
                <c:pt idx="138">
                  <c:v>80.604407356577639</c:v>
                </c:pt>
                <c:pt idx="139">
                  <c:v>80.637339387683753</c:v>
                </c:pt>
                <c:pt idx="140">
                  <c:v>80.669747855768748</c:v>
                </c:pt>
                <c:pt idx="141">
                  <c:v>80.701629141807103</c:v>
                </c:pt>
                <c:pt idx="142">
                  <c:v>80.732979630602955</c:v>
                </c:pt>
                <c:pt idx="143">
                  <c:v>80.763795710739288</c:v>
                </c:pt>
                <c:pt idx="144">
                  <c:v>80.794073774526723</c:v>
                </c:pt>
                <c:pt idx="145">
                  <c:v>80.82381021795517</c:v>
                </c:pt>
                <c:pt idx="146">
                  <c:v>80.853001440643482</c:v>
                </c:pt>
                <c:pt idx="147">
                  <c:v>80.881643845793562</c:v>
                </c:pt>
                <c:pt idx="148">
                  <c:v>80.909733840141826</c:v>
                </c:pt>
                <c:pt idx="149">
                  <c:v>80.93726783391385</c:v>
                </c:pt>
                <c:pt idx="150">
                  <c:v>80.964242240779456</c:v>
                </c:pt>
                <c:pt idx="151">
                  <c:v>80.990653477808365</c:v>
                </c:pt>
                <c:pt idx="152">
                  <c:v>81.016497965426126</c:v>
                </c:pt>
                <c:pt idx="153">
                  <c:v>81.041772127372312</c:v>
                </c:pt>
                <c:pt idx="154">
                  <c:v>81.066472390658504</c:v>
                </c:pt>
                <c:pt idx="155">
                  <c:v>81.090595185527064</c:v>
                </c:pt>
                <c:pt idx="156">
                  <c:v>81.11413694541136</c:v>
                </c:pt>
                <c:pt idx="157">
                  <c:v>81.137094106896356</c:v>
                </c:pt>
                <c:pt idx="158">
                  <c:v>81.159463109680232</c:v>
                </c:pt>
                <c:pt idx="159">
                  <c:v>81.181240396536907</c:v>
                </c:pt>
                <c:pt idx="160">
                  <c:v>81.202422413277986</c:v>
                </c:pt>
                <c:pt idx="161">
                  <c:v>81.223005608718864</c:v>
                </c:pt>
                <c:pt idx="162">
                  <c:v>81.242986434641523</c:v>
                </c:pt>
                <c:pt idx="163">
                  <c:v>81.262361345760553</c:v>
                </c:pt>
                <c:pt idx="164">
                  <c:v>81.281126799689758</c:v>
                </c:pt>
                <c:pt idx="165">
                  <c:v>81.299279256908406</c:v>
                </c:pt>
                <c:pt idx="166">
                  <c:v>81.316815180730629</c:v>
                </c:pt>
                <c:pt idx="167">
                  <c:v>81.333731037271619</c:v>
                </c:pt>
                <c:pt idx="168">
                  <c:v>81.350023295418865</c:v>
                </c:pt>
                <c:pt idx="169">
                  <c:v>81.365688426801015</c:v>
                </c:pt>
                <c:pt idx="170">
                  <c:v>81.380722905759157</c:v>
                </c:pt>
                <c:pt idx="171">
                  <c:v>81.395123209318371</c:v>
                </c:pt>
                <c:pt idx="172">
                  <c:v>81.408885817159572</c:v>
                </c:pt>
                <c:pt idx="173">
                  <c:v>81.42200721159243</c:v>
                </c:pt>
                <c:pt idx="174">
                  <c:v>81.434483877529587</c:v>
                </c:pt>
                <c:pt idx="175">
                  <c:v>81.446312302460214</c:v>
                </c:pt>
                <c:pt idx="176">
                  <c:v>81.457488976425722</c:v>
                </c:pt>
                <c:pt idx="177">
                  <c:v>81.468010391995065</c:v>
                </c:pt>
                <c:pt idx="178">
                  <c:v>81.477873044241235</c:v>
                </c:pt>
                <c:pt idx="179">
                  <c:v>81.487073430719221</c:v>
                </c:pt>
                <c:pt idx="180">
                  <c:v>81.495608051442304</c:v>
                </c:pt>
                <c:pt idx="181">
                  <c:v>81.50347340886168</c:v>
                </c:pt>
                <c:pt idx="182">
                  <c:v>81.510666007845543</c:v>
                </c:pt>
                <c:pt idx="183">
                  <c:v>81.517182355658178</c:v>
                </c:pt>
                <c:pt idx="184">
                  <c:v>81.523018961941588</c:v>
                </c:pt>
                <c:pt idx="185">
                  <c:v>81.528172338695484</c:v>
                </c:pt>
                <c:pt idx="186">
                  <c:v>81.532639000260062</c:v>
                </c:pt>
                <c:pt idx="187">
                  <c:v>81.536415463298184</c:v>
                </c:pt>
                <c:pt idx="188">
                  <c:v>81.539498246777967</c:v>
                </c:pt>
                <c:pt idx="189">
                  <c:v>81.541883871957054</c:v>
                </c:pt>
                <c:pt idx="190">
                  <c:v>81.543568862367508</c:v>
                </c:pt>
                <c:pt idx="191">
                  <c:v>81.54454974379928</c:v>
                </c:pt>
                <c:pt idx="192">
                  <c:v>81.544823044287497</c:v>
                </c:pt>
                <c:pt idx="193">
                  <c:v>81.544385294098305</c:v>
                </c:pt>
                <c:pt idx="194">
                  <c:v>81.543233025714798</c:v>
                </c:pt>
                <c:pt idx="195">
                  <c:v>81.541362773826123</c:v>
                </c:pt>
                <c:pt idx="196">
                  <c:v>81.538771075313932</c:v>
                </c:pt>
                <c:pt idx="197">
                  <c:v>81.535454469243092</c:v>
                </c:pt>
                <c:pt idx="198">
                  <c:v>81.531409496849037</c:v>
                </c:pt>
                <c:pt idx="199">
                  <c:v>81.526632701528868</c:v>
                </c:pt>
                <c:pt idx="200">
                  <c:v>81.521120628832278</c:v>
                </c:pt>
                <c:pt idx="201">
                  <c:v>81.514869826451331</c:v>
                </c:pt>
                <c:pt idx="202">
                  <c:v>81.507876844213627</c:v>
                </c:pt>
                <c:pt idx="203">
                  <c:v>81.50013823407329</c:v>
                </c:pt>
                <c:pt idx="204">
                  <c:v>81.491650550105362</c:v>
                </c:pt>
                <c:pt idx="205">
                  <c:v>81.48241034849822</c:v>
                </c:pt>
                <c:pt idx="206">
                  <c:v>81.472414187547699</c:v>
                </c:pt>
                <c:pt idx="207">
                  <c:v>81.461658627652625</c:v>
                </c:pt>
                <c:pt idx="208">
                  <c:v>81.450140231308708</c:v>
                </c:pt>
                <c:pt idx="209">
                  <c:v>81.437855563105941</c:v>
                </c:pt>
                <c:pt idx="210">
                  <c:v>81.424801189723226</c:v>
                </c:pt>
                <c:pt idx="211">
                  <c:v>81.4109736799264</c:v>
                </c:pt>
                <c:pt idx="212">
                  <c:v>81.396369604565891</c:v>
                </c:pt>
                <c:pt idx="213">
                  <c:v>81.380985536573689</c:v>
                </c:pt>
                <c:pt idx="214">
                  <c:v>81.36481805096291</c:v>
                </c:pt>
                <c:pt idx="215">
                  <c:v>81.347863724826453</c:v>
                </c:pt>
                <c:pt idx="216">
                  <c:v>81.330119137336752</c:v>
                </c:pt>
                <c:pt idx="217">
                  <c:v>81.31158086974618</c:v>
                </c:pt>
                <c:pt idx="218">
                  <c:v>81.292245505387683</c:v>
                </c:pt>
                <c:pt idx="219">
                  <c:v>81.272109629675583</c:v>
                </c:pt>
                <c:pt idx="220">
                  <c:v>81.251169830108452</c:v>
                </c:pt>
                <c:pt idx="221">
                  <c:v>81.229422696271044</c:v>
                </c:pt>
                <c:pt idx="222">
                  <c:v>81.206864819836326</c:v>
                </c:pt>
                <c:pt idx="223">
                  <c:v>81.183492794570398</c:v>
                </c:pt>
                <c:pt idx="224">
                  <c:v>81.159303216335275</c:v>
                </c:pt>
                <c:pt idx="225">
                  <c:v>81.134292683093932</c:v>
                </c:pt>
                <c:pt idx="226">
                  <c:v>81.108457794914983</c:v>
                </c:pt>
                <c:pt idx="227">
                  <c:v>81.081795153978547</c:v>
                </c:pt>
                <c:pt idx="228">
                  <c:v>81.054301364581562</c:v>
                </c:pt>
                <c:pt idx="229">
                  <c:v>81.025973033145547</c:v>
                </c:pt>
                <c:pt idx="230">
                  <c:v>80.9968067682222</c:v>
                </c:pt>
                <c:pt idx="231">
                  <c:v>80.96679918050215</c:v>
                </c:pt>
                <c:pt idx="232">
                  <c:v>80.935946882822208</c:v>
                </c:pt>
                <c:pt idx="233">
                  <c:v>80.904246490174046</c:v>
                </c:pt>
                <c:pt idx="234">
                  <c:v>80.871694619713551</c:v>
                </c:pt>
                <c:pt idx="235">
                  <c:v>80.838287890770033</c:v>
                </c:pt>
              </c:numCache>
            </c:numRef>
          </c:yVal>
          <c:smooth val="0"/>
        </c:ser>
        <c:ser>
          <c:idx val="4"/>
          <c:order val="4"/>
          <c:tx>
            <c:v>59.80 Blade</c:v>
          </c:tx>
          <c:spPr>
            <a:ln w="28575">
              <a:noFill/>
            </a:ln>
          </c:spPr>
          <c:marker>
            <c:symbol val="star"/>
            <c:size val="3"/>
          </c:marker>
          <c:xVal>
            <c:numRef>
              <c:f>Sheet1!$AW$5:$AW$110</c:f>
              <c:numCache>
                <c:formatCode>0.00</c:formatCode>
                <c:ptCount val="106"/>
                <c:pt idx="0">
                  <c:v>4.0942889224000396</c:v>
                </c:pt>
                <c:pt idx="1">
                  <c:v>4.1028500183979304</c:v>
                </c:pt>
                <c:pt idx="2">
                  <c:v>4.1112512643207424</c:v>
                </c:pt>
                <c:pt idx="3">
                  <c:v>4.1194944643462463</c:v>
                </c:pt>
                <c:pt idx="4">
                  <c:v>4.1275814226514171</c:v>
                </c:pt>
                <c:pt idx="5">
                  <c:v>4.1355139434143666</c:v>
                </c:pt>
                <c:pt idx="6">
                  <c:v>4.1432938308122971</c:v>
                </c:pt>
                <c:pt idx="7">
                  <c:v>4.1509228890229224</c:v>
                </c:pt>
                <c:pt idx="8">
                  <c:v>4.1584029222237291</c:v>
                </c:pt>
                <c:pt idx="9">
                  <c:v>4.16573573459209</c:v>
                </c:pt>
                <c:pt idx="10">
                  <c:v>4.1729231303058327</c:v>
                </c:pt>
                <c:pt idx="11">
                  <c:v>4.1799669135422732</c:v>
                </c:pt>
                <c:pt idx="12">
                  <c:v>4.1868688884790686</c:v>
                </c:pt>
                <c:pt idx="13">
                  <c:v>4.1936308592938758</c:v>
                </c:pt>
                <c:pt idx="14">
                  <c:v>4.2002546301638972</c:v>
                </c:pt>
                <c:pt idx="15">
                  <c:v>4.2067420052670172</c:v>
                </c:pt>
                <c:pt idx="16">
                  <c:v>4.2130947887804382</c:v>
                </c:pt>
                <c:pt idx="17">
                  <c:v>4.2193147848821013</c:v>
                </c:pt>
                <c:pt idx="18">
                  <c:v>4.2254037977492658</c:v>
                </c:pt>
                <c:pt idx="19">
                  <c:v>4.2313636315594749</c:v>
                </c:pt>
                <c:pt idx="20">
                  <c:v>4.2371960904903858</c:v>
                </c:pt>
                <c:pt idx="21">
                  <c:v>4.242902978719485</c:v>
                </c:pt>
                <c:pt idx="22">
                  <c:v>4.2484861004243726</c:v>
                </c:pt>
                <c:pt idx="23">
                  <c:v>4.2539472597824783</c:v>
                </c:pt>
                <c:pt idx="24">
                  <c:v>4.2592882609714025</c:v>
                </c:pt>
                <c:pt idx="25">
                  <c:v>4.264510908168802</c:v>
                </c:pt>
                <c:pt idx="26">
                  <c:v>4.2696170055518792</c:v>
                </c:pt>
                <c:pt idx="27">
                  <c:v>4.2746083572985185</c:v>
                </c:pt>
                <c:pt idx="28">
                  <c:v>4.2794867675863202</c:v>
                </c:pt>
                <c:pt idx="29">
                  <c:v>4.2842540405923728</c:v>
                </c:pt>
                <c:pt idx="30">
                  <c:v>4.2889119804946745</c:v>
                </c:pt>
                <c:pt idx="31">
                  <c:v>4.2934623914703707</c:v>
                </c:pt>
                <c:pt idx="32">
                  <c:v>4.2979070776974027</c:v>
                </c:pt>
                <c:pt idx="33">
                  <c:v>4.3022478433530864</c:v>
                </c:pt>
                <c:pt idx="34">
                  <c:v>4.3064864926148516</c:v>
                </c:pt>
                <c:pt idx="35">
                  <c:v>4.3106248296605827</c:v>
                </c:pt>
                <c:pt idx="36">
                  <c:v>4.3146646586674819</c:v>
                </c:pt>
                <c:pt idx="37">
                  <c:v>4.3186077838133201</c:v>
                </c:pt>
                <c:pt idx="38">
                  <c:v>4.3224560092755269</c:v>
                </c:pt>
                <c:pt idx="39">
                  <c:v>4.3262111392317024</c:v>
                </c:pt>
                <c:pt idx="40">
                  <c:v>4.3298749778592196</c:v>
                </c:pt>
                <c:pt idx="41">
                  <c:v>4.3334493293357923</c:v>
                </c:pt>
                <c:pt idx="42">
                  <c:v>4.3369359978390207</c:v>
                </c:pt>
                <c:pt idx="43">
                  <c:v>4.3403367875462777</c:v>
                </c:pt>
                <c:pt idx="44">
                  <c:v>4.3436535026351066</c:v>
                </c:pt>
                <c:pt idx="45">
                  <c:v>4.3468879472831645</c:v>
                </c:pt>
                <c:pt idx="46">
                  <c:v>4.3500419256679379</c:v>
                </c:pt>
                <c:pt idx="47">
                  <c:v>4.3531172419669701</c:v>
                </c:pt>
                <c:pt idx="48">
                  <c:v>4.3561157003577478</c:v>
                </c:pt>
                <c:pt idx="49">
                  <c:v>4.3590391050179846</c:v>
                </c:pt>
                <c:pt idx="50">
                  <c:v>4.3618892601251105</c:v>
                </c:pt>
                <c:pt idx="51">
                  <c:v>4.3646679698563844</c:v>
                </c:pt>
                <c:pt idx="52">
                  <c:v>4.3673770383898614</c:v>
                </c:pt>
                <c:pt idx="53">
                  <c:v>4.3700182699028005</c:v>
                </c:pt>
                <c:pt idx="54">
                  <c:v>4.3725934685728021</c:v>
                </c:pt>
                <c:pt idx="55">
                  <c:v>4.3751044385773525</c:v>
                </c:pt>
                <c:pt idx="56">
                  <c:v>4.3775529840940521</c:v>
                </c:pt>
                <c:pt idx="57">
                  <c:v>4.3799409093004442</c:v>
                </c:pt>
                <c:pt idx="58">
                  <c:v>4.3822700183738448</c:v>
                </c:pt>
                <c:pt idx="59">
                  <c:v>4.3845421154921382</c:v>
                </c:pt>
                <c:pt idx="60">
                  <c:v>4.386759004832868</c:v>
                </c:pt>
                <c:pt idx="61">
                  <c:v>4.3889224905731794</c:v>
                </c:pt>
                <c:pt idx="62">
                  <c:v>4.3910343768910138</c:v>
                </c:pt>
                <c:pt idx="63">
                  <c:v>4.3930964679636304</c:v>
                </c:pt>
                <c:pt idx="64">
                  <c:v>4.3951105679688567</c:v>
                </c:pt>
                <c:pt idx="65">
                  <c:v>4.3970784810839518</c:v>
                </c:pt>
                <c:pt idx="66">
                  <c:v>4.3990020114865729</c:v>
                </c:pt>
                <c:pt idx="67">
                  <c:v>4.4008829633543769</c:v>
                </c:pt>
                <c:pt idx="68">
                  <c:v>4.4027231408645662</c:v>
                </c:pt>
                <c:pt idx="69">
                  <c:v>4.4045243481952525</c:v>
                </c:pt>
                <c:pt idx="70">
                  <c:v>4.4062883895234108</c:v>
                </c:pt>
                <c:pt idx="71">
                  <c:v>4.4080170690268119</c:v>
                </c:pt>
                <c:pt idx="72">
                  <c:v>4.4097121908831127</c:v>
                </c:pt>
                <c:pt idx="73">
                  <c:v>4.4113755592696293</c:v>
                </c:pt>
                <c:pt idx="74">
                  <c:v>4.4130089783640187</c:v>
                </c:pt>
                <c:pt idx="75">
                  <c:v>4.4146142523438243</c:v>
                </c:pt>
                <c:pt idx="76">
                  <c:v>4.4161931853864758</c:v>
                </c:pt>
                <c:pt idx="77">
                  <c:v>4.4177475816697438</c:v>
                </c:pt>
                <c:pt idx="78">
                  <c:v>4.4192792453708876</c:v>
                </c:pt>
                <c:pt idx="79">
                  <c:v>4.4207899806677347</c:v>
                </c:pt>
                <c:pt idx="80">
                  <c:v>4.4222815917377147</c:v>
                </c:pt>
                <c:pt idx="81">
                  <c:v>4.4237558827581438</c:v>
                </c:pt>
                <c:pt idx="82">
                  <c:v>4.4252146579069063</c:v>
                </c:pt>
                <c:pt idx="83">
                  <c:v>4.4266597213612613</c:v>
                </c:pt>
                <c:pt idx="84">
                  <c:v>4.4280928772990364</c:v>
                </c:pt>
                <c:pt idx="85">
                  <c:v>4.4295159298975477</c:v>
                </c:pt>
                <c:pt idx="86">
                  <c:v>4.4309306833343385</c:v>
                </c:pt>
                <c:pt idx="87">
                  <c:v>4.4323389417872363</c:v>
                </c:pt>
                <c:pt idx="88">
                  <c:v>4.4337425094333298</c:v>
                </c:pt>
                <c:pt idx="89">
                  <c:v>4.4351431904505603</c:v>
                </c:pt>
                <c:pt idx="90">
                  <c:v>4.4365427890162437</c:v>
                </c:pt>
                <c:pt idx="91">
                  <c:v>4.4379431093079234</c:v>
                </c:pt>
                <c:pt idx="92">
                  <c:v>4.4393459555032564</c:v>
                </c:pt>
                <c:pt idx="93">
                  <c:v>4.4407531317796725</c:v>
                </c:pt>
                <c:pt idx="94">
                  <c:v>4.4421664423148286</c:v>
                </c:pt>
                <c:pt idx="95">
                  <c:v>4.4435876912862682</c:v>
                </c:pt>
                <c:pt idx="96">
                  <c:v>4.4450186828711935</c:v>
                </c:pt>
                <c:pt idx="97">
                  <c:v>4.4464612212477164</c:v>
                </c:pt>
                <c:pt idx="98">
                  <c:v>4.4479171105928117</c:v>
                </c:pt>
                <c:pt idx="99">
                  <c:v>4.4493881550844776</c:v>
                </c:pt>
                <c:pt idx="100">
                  <c:v>4.4508761589000301</c:v>
                </c:pt>
                <c:pt idx="101">
                  <c:v>4.4523829262168988</c:v>
                </c:pt>
                <c:pt idx="102">
                  <c:v>4.4539102612129682</c:v>
                </c:pt>
                <c:pt idx="103">
                  <c:v>4.4554599680654405</c:v>
                </c:pt>
                <c:pt idx="104">
                  <c:v>4.4570338509520866</c:v>
                </c:pt>
                <c:pt idx="105">
                  <c:v>4.458633714050336</c:v>
                </c:pt>
              </c:numCache>
            </c:numRef>
          </c:xVal>
          <c:yVal>
            <c:numRef>
              <c:f>Sheet1!$AX$5:$AX$110</c:f>
              <c:numCache>
                <c:formatCode>0.00</c:formatCode>
                <c:ptCount val="106"/>
                <c:pt idx="0">
                  <c:v>78.615716288125057</c:v>
                </c:pt>
                <c:pt idx="1">
                  <c:v>78.713399301022449</c:v>
                </c:pt>
                <c:pt idx="2">
                  <c:v>78.808001363329922</c:v>
                </c:pt>
                <c:pt idx="3">
                  <c:v>78.899567140419492</c:v>
                </c:pt>
                <c:pt idx="4">
                  <c:v>78.988141120995238</c:v>
                </c:pt>
                <c:pt idx="5">
                  <c:v>79.073767618044371</c:v>
                </c:pt>
                <c:pt idx="6">
                  <c:v>79.156490769721771</c:v>
                </c:pt>
                <c:pt idx="7">
                  <c:v>79.236354540311169</c:v>
                </c:pt>
                <c:pt idx="8">
                  <c:v>79.313402721155867</c:v>
                </c:pt>
                <c:pt idx="9">
                  <c:v>79.387678931614545</c:v>
                </c:pt>
                <c:pt idx="10">
                  <c:v>79.459226620036091</c:v>
                </c:pt>
                <c:pt idx="11">
                  <c:v>79.52808906471418</c:v>
                </c:pt>
                <c:pt idx="12">
                  <c:v>79.594309374886947</c:v>
                </c:pt>
                <c:pt idx="13">
                  <c:v>79.657930491721729</c:v>
                </c:pt>
                <c:pt idx="14">
                  <c:v>79.718995189308259</c:v>
                </c:pt>
                <c:pt idx="15">
                  <c:v>79.777546075689912</c:v>
                </c:pt>
                <c:pt idx="16">
                  <c:v>79.833625593857079</c:v>
                </c:pt>
                <c:pt idx="17">
                  <c:v>79.887276022801402</c:v>
                </c:pt>
                <c:pt idx="18">
                  <c:v>79.938539478525669</c:v>
                </c:pt>
                <c:pt idx="19">
                  <c:v>79.987457915106418</c:v>
                </c:pt>
                <c:pt idx="20">
                  <c:v>80.034073125743831</c:v>
                </c:pt>
                <c:pt idx="21">
                  <c:v>80.078426743817715</c:v>
                </c:pt>
                <c:pt idx="22">
                  <c:v>80.120560243962061</c:v>
                </c:pt>
                <c:pt idx="23">
                  <c:v>80.160514943137073</c:v>
                </c:pt>
                <c:pt idx="24">
                  <c:v>80.198332001720871</c:v>
                </c:pt>
                <c:pt idx="25">
                  <c:v>80.234052424600023</c:v>
                </c:pt>
                <c:pt idx="26">
                  <c:v>80.26771706226036</c:v>
                </c:pt>
                <c:pt idx="27">
                  <c:v>80.299366611916696</c:v>
                </c:pt>
                <c:pt idx="28">
                  <c:v>80.329041618610077</c:v>
                </c:pt>
                <c:pt idx="29">
                  <c:v>80.356782476325918</c:v>
                </c:pt>
                <c:pt idx="30">
                  <c:v>80.382629429150924</c:v>
                </c:pt>
                <c:pt idx="31">
                  <c:v>80.406622572377429</c:v>
                </c:pt>
                <c:pt idx="32">
                  <c:v>80.42880185367774</c:v>
                </c:pt>
                <c:pt idx="33">
                  <c:v>80.449207074228894</c:v>
                </c:pt>
                <c:pt idx="34">
                  <c:v>80.467877889884761</c:v>
                </c:pt>
                <c:pt idx="35">
                  <c:v>80.484853812346373</c:v>
                </c:pt>
                <c:pt idx="36">
                  <c:v>80.50017421031221</c:v>
                </c:pt>
                <c:pt idx="37">
                  <c:v>80.513878310679587</c:v>
                </c:pt>
                <c:pt idx="38">
                  <c:v>80.526005199712174</c:v>
                </c:pt>
                <c:pt idx="39">
                  <c:v>80.53659382423966</c:v>
                </c:pt>
                <c:pt idx="40">
                  <c:v>80.545682992848242</c:v>
                </c:pt>
                <c:pt idx="41">
                  <c:v>80.553311377094488</c:v>
                </c:pt>
                <c:pt idx="42">
                  <c:v>80.559517512705966</c:v>
                </c:pt>
                <c:pt idx="43">
                  <c:v>80.564339800795594</c:v>
                </c:pt>
                <c:pt idx="44">
                  <c:v>80.567816509090292</c:v>
                </c:pt>
                <c:pt idx="45">
                  <c:v>80.569985773158152</c:v>
                </c:pt>
                <c:pt idx="46">
                  <c:v>80.570885597636817</c:v>
                </c:pt>
                <c:pt idx="47">
                  <c:v>80.570553857477336</c:v>
                </c:pt>
                <c:pt idx="48">
                  <c:v>80.569028299187366</c:v>
                </c:pt>
                <c:pt idx="49">
                  <c:v>80.566346542088155</c:v>
                </c:pt>
                <c:pt idx="50">
                  <c:v>80.56254607956177</c:v>
                </c:pt>
                <c:pt idx="51">
                  <c:v>80.557664280315606</c:v>
                </c:pt>
                <c:pt idx="52">
                  <c:v>80.551738389669055</c:v>
                </c:pt>
                <c:pt idx="53">
                  <c:v>80.544805530797831</c:v>
                </c:pt>
                <c:pt idx="54">
                  <c:v>80.536902706033587</c:v>
                </c:pt>
                <c:pt idx="55">
                  <c:v>80.528066798141751</c:v>
                </c:pt>
                <c:pt idx="56">
                  <c:v>80.518334571615085</c:v>
                </c:pt>
                <c:pt idx="57">
                  <c:v>80.507742673966462</c:v>
                </c:pt>
                <c:pt idx="58">
                  <c:v>80.496327637026894</c:v>
                </c:pt>
                <c:pt idx="59">
                  <c:v>80.48412587826688</c:v>
                </c:pt>
                <c:pt idx="60">
                  <c:v>80.471173702091335</c:v>
                </c:pt>
                <c:pt idx="61">
                  <c:v>80.457507301155601</c:v>
                </c:pt>
                <c:pt idx="62">
                  <c:v>80.443162757709771</c:v>
                </c:pt>
                <c:pt idx="63">
                  <c:v>80.428176044899146</c:v>
                </c:pt>
                <c:pt idx="64">
                  <c:v>80.412583028119997</c:v>
                </c:pt>
                <c:pt idx="65">
                  <c:v>80.396419466337306</c:v>
                </c:pt>
                <c:pt idx="66">
                  <c:v>80.379721013444581</c:v>
                </c:pt>
                <c:pt idx="67">
                  <c:v>80.362523219605649</c:v>
                </c:pt>
                <c:pt idx="68">
                  <c:v>80.344861532600476</c:v>
                </c:pt>
                <c:pt idx="69">
                  <c:v>80.326771299207692</c:v>
                </c:pt>
                <c:pt idx="70">
                  <c:v>80.308287766531592</c:v>
                </c:pt>
                <c:pt idx="71">
                  <c:v>80.289446083406432</c:v>
                </c:pt>
                <c:pt idx="72">
                  <c:v>80.270281301754196</c:v>
                </c:pt>
                <c:pt idx="73">
                  <c:v>80.250828377958797</c:v>
                </c:pt>
                <c:pt idx="74">
                  <c:v>80.231122174264186</c:v>
                </c:pt>
                <c:pt idx="75">
                  <c:v>80.211197460154324</c:v>
                </c:pt>
                <c:pt idx="76">
                  <c:v>80.191088913748729</c:v>
                </c:pt>
                <c:pt idx="77">
                  <c:v>80.170831123210021</c:v>
                </c:pt>
                <c:pt idx="78">
                  <c:v>80.150458588133731</c:v>
                </c:pt>
                <c:pt idx="79">
                  <c:v>80.130005720977536</c:v>
                </c:pt>
                <c:pt idx="80">
                  <c:v>80.109506848459489</c:v>
                </c:pt>
                <c:pt idx="81">
                  <c:v>80.088996212983616</c:v>
                </c:pt>
                <c:pt idx="82">
                  <c:v>80.06850797407742</c:v>
                </c:pt>
                <c:pt idx="83">
                  <c:v>80.048076209801721</c:v>
                </c:pt>
                <c:pt idx="84">
                  <c:v>80.027734918208353</c:v>
                </c:pt>
                <c:pt idx="85">
                  <c:v>80.007518018761687</c:v>
                </c:pt>
                <c:pt idx="86">
                  <c:v>79.987459353799053</c:v>
                </c:pt>
                <c:pt idx="87">
                  <c:v>79.967592689983974</c:v>
                </c:pt>
                <c:pt idx="88">
                  <c:v>79.94795171974431</c:v>
                </c:pt>
                <c:pt idx="89">
                  <c:v>79.92857006276472</c:v>
                </c:pt>
                <c:pt idx="90">
                  <c:v>79.909481267427722</c:v>
                </c:pt>
                <c:pt idx="91">
                  <c:v>79.890718812302808</c:v>
                </c:pt>
                <c:pt idx="92">
                  <c:v>79.872316107623703</c:v>
                </c:pt>
                <c:pt idx="93">
                  <c:v>79.854306496766597</c:v>
                </c:pt>
                <c:pt idx="94">
                  <c:v>79.836723257748943</c:v>
                </c:pt>
                <c:pt idx="95">
                  <c:v>79.819599604719244</c:v>
                </c:pt>
                <c:pt idx="96">
                  <c:v>79.802968689454474</c:v>
                </c:pt>
                <c:pt idx="97">
                  <c:v>79.786863602889611</c:v>
                </c:pt>
                <c:pt idx="98">
                  <c:v>79.77131737659424</c:v>
                </c:pt>
                <c:pt idx="99">
                  <c:v>79.756362984330295</c:v>
                </c:pt>
                <c:pt idx="100">
                  <c:v>79.742033343546339</c:v>
                </c:pt>
                <c:pt idx="101">
                  <c:v>79.728361316921891</c:v>
                </c:pt>
                <c:pt idx="102">
                  <c:v>79.71537971391119</c:v>
                </c:pt>
                <c:pt idx="103">
                  <c:v>79.703121292265038</c:v>
                </c:pt>
                <c:pt idx="104">
                  <c:v>79.691618759602179</c:v>
                </c:pt>
                <c:pt idx="105">
                  <c:v>79.680904774948445</c:v>
                </c:pt>
              </c:numCache>
            </c:numRef>
          </c:yVal>
          <c:smooth val="0"/>
        </c:ser>
        <c:ser>
          <c:idx val="5"/>
          <c:order val="5"/>
          <c:tx>
            <c:v>76.07 Blade</c:v>
          </c:tx>
          <c:spPr>
            <a:ln w="28575">
              <a:noFill/>
            </a:ln>
          </c:spPr>
          <c:marker>
            <c:symbol val="circle"/>
            <c:size val="3"/>
          </c:marker>
          <c:xVal>
            <c:numRef>
              <c:f>Sheet1!$BA$5:$BA$115</c:f>
              <c:numCache>
                <c:formatCode>0.00</c:formatCode>
                <c:ptCount val="111"/>
                <c:pt idx="0">
                  <c:v>3.7825586272750567</c:v>
                </c:pt>
                <c:pt idx="1">
                  <c:v>3.7905566276014273</c:v>
                </c:pt>
                <c:pt idx="2">
                  <c:v>3.7985390645664801</c:v>
                </c:pt>
                <c:pt idx="3">
                  <c:v>3.8065059381702184</c:v>
                </c:pt>
                <c:pt idx="4">
                  <c:v>3.8144572484126424</c:v>
                </c:pt>
                <c:pt idx="5">
                  <c:v>3.8223929952937503</c:v>
                </c:pt>
                <c:pt idx="6">
                  <c:v>3.8303131788135403</c:v>
                </c:pt>
                <c:pt idx="7">
                  <c:v>3.8382177989720194</c:v>
                </c:pt>
                <c:pt idx="8">
                  <c:v>3.8461068557691807</c:v>
                </c:pt>
                <c:pt idx="9">
                  <c:v>3.8539803492050275</c:v>
                </c:pt>
                <c:pt idx="10">
                  <c:v>3.8618382792795565</c:v>
                </c:pt>
                <c:pt idx="11">
                  <c:v>3.8696806459927728</c:v>
                </c:pt>
                <c:pt idx="12">
                  <c:v>3.8775074493446713</c:v>
                </c:pt>
                <c:pt idx="13">
                  <c:v>3.8853186893352554</c:v>
                </c:pt>
                <c:pt idx="14">
                  <c:v>3.8931143659645251</c:v>
                </c:pt>
                <c:pt idx="15">
                  <c:v>3.9008944792324804</c:v>
                </c:pt>
                <c:pt idx="16">
                  <c:v>3.9086590291391161</c:v>
                </c:pt>
                <c:pt idx="17">
                  <c:v>3.916408015684441</c:v>
                </c:pt>
                <c:pt idx="18">
                  <c:v>3.9241414388684479</c:v>
                </c:pt>
                <c:pt idx="19">
                  <c:v>3.9318592986911405</c:v>
                </c:pt>
                <c:pt idx="20">
                  <c:v>3.9395615951525169</c:v>
                </c:pt>
                <c:pt idx="21">
                  <c:v>3.9472483282525772</c:v>
                </c:pt>
                <c:pt idx="22">
                  <c:v>3.9549194979913249</c:v>
                </c:pt>
                <c:pt idx="23">
                  <c:v>3.9625751043687547</c:v>
                </c:pt>
                <c:pt idx="24">
                  <c:v>3.9702151473848701</c:v>
                </c:pt>
                <c:pt idx="25">
                  <c:v>3.9778396270396676</c:v>
                </c:pt>
                <c:pt idx="26">
                  <c:v>3.9854485433331543</c:v>
                </c:pt>
                <c:pt idx="27">
                  <c:v>3.9930418962653231</c:v>
                </c:pt>
                <c:pt idx="28">
                  <c:v>4.000619685836174</c:v>
                </c:pt>
                <c:pt idx="29">
                  <c:v>4.0081819120457141</c:v>
                </c:pt>
                <c:pt idx="30">
                  <c:v>4.015728574893938</c:v>
                </c:pt>
                <c:pt idx="31">
                  <c:v>4.023259674380844</c:v>
                </c:pt>
                <c:pt idx="32">
                  <c:v>4.0307752105064374</c:v>
                </c:pt>
                <c:pt idx="33">
                  <c:v>4.0382751832707129</c:v>
                </c:pt>
                <c:pt idx="34">
                  <c:v>4.0457595926736758</c:v>
                </c:pt>
                <c:pt idx="35">
                  <c:v>4.053228438715319</c:v>
                </c:pt>
                <c:pt idx="36">
                  <c:v>4.0606817213956496</c:v>
                </c:pt>
                <c:pt idx="37">
                  <c:v>4.0681194407146641</c:v>
                </c:pt>
                <c:pt idx="38">
                  <c:v>4.0755415966723625</c:v>
                </c:pt>
                <c:pt idx="39">
                  <c:v>4.0829481892687483</c:v>
                </c:pt>
                <c:pt idx="40">
                  <c:v>4.0903392185038179</c:v>
                </c:pt>
                <c:pt idx="41">
                  <c:v>4.0977146843775696</c:v>
                </c:pt>
                <c:pt idx="42">
                  <c:v>4.1050745868900087</c:v>
                </c:pt>
                <c:pt idx="43">
                  <c:v>4.1124189260411299</c:v>
                </c:pt>
                <c:pt idx="44">
                  <c:v>4.1197477018309385</c:v>
                </c:pt>
                <c:pt idx="45">
                  <c:v>4.127060914259431</c:v>
                </c:pt>
                <c:pt idx="46">
                  <c:v>4.1343585633266056</c:v>
                </c:pt>
                <c:pt idx="47">
                  <c:v>4.1416406490324675</c:v>
                </c:pt>
                <c:pt idx="48">
                  <c:v>4.1489071713770116</c:v>
                </c:pt>
                <c:pt idx="49">
                  <c:v>4.1561581303602431</c:v>
                </c:pt>
                <c:pt idx="50">
                  <c:v>4.1633935259821566</c:v>
                </c:pt>
                <c:pt idx="51">
                  <c:v>4.170613358242754</c:v>
                </c:pt>
                <c:pt idx="52">
                  <c:v>4.1778176271420406</c:v>
                </c:pt>
                <c:pt idx="53">
                  <c:v>4.1850063326800075</c:v>
                </c:pt>
                <c:pt idx="54">
                  <c:v>4.1921794748566619</c:v>
                </c:pt>
                <c:pt idx="55">
                  <c:v>4.1993370536720001</c:v>
                </c:pt>
                <c:pt idx="56">
                  <c:v>4.2064790691260221</c:v>
                </c:pt>
                <c:pt idx="57">
                  <c:v>4.213605521218728</c:v>
                </c:pt>
                <c:pt idx="58">
                  <c:v>4.2207164099501213</c:v>
                </c:pt>
                <c:pt idx="59">
                  <c:v>4.2278117353201985</c:v>
                </c:pt>
                <c:pt idx="60">
                  <c:v>4.2348914973289578</c:v>
                </c:pt>
                <c:pt idx="61">
                  <c:v>4.2419556959764027</c:v>
                </c:pt>
                <c:pt idx="62">
                  <c:v>4.2490043312625314</c:v>
                </c:pt>
                <c:pt idx="63">
                  <c:v>4.2560374031873458</c:v>
                </c:pt>
                <c:pt idx="64">
                  <c:v>4.2630549117508458</c:v>
                </c:pt>
                <c:pt idx="65">
                  <c:v>4.2700568569530297</c:v>
                </c:pt>
                <c:pt idx="66">
                  <c:v>4.2770432387938975</c:v>
                </c:pt>
                <c:pt idx="67">
                  <c:v>4.2840140572734509</c:v>
                </c:pt>
                <c:pt idx="68">
                  <c:v>4.2909693123916881</c:v>
                </c:pt>
                <c:pt idx="69">
                  <c:v>4.297909004148611</c:v>
                </c:pt>
                <c:pt idx="70">
                  <c:v>4.3048331325442177</c:v>
                </c:pt>
                <c:pt idx="71">
                  <c:v>4.3117416975785083</c:v>
                </c:pt>
                <c:pt idx="72">
                  <c:v>4.3186346992514864</c:v>
                </c:pt>
                <c:pt idx="73">
                  <c:v>4.3255121375631447</c:v>
                </c:pt>
                <c:pt idx="74">
                  <c:v>4.3323740125134922</c:v>
                </c:pt>
                <c:pt idx="75">
                  <c:v>4.33922032410252</c:v>
                </c:pt>
                <c:pt idx="76">
                  <c:v>4.3460510723302335</c:v>
                </c:pt>
                <c:pt idx="77">
                  <c:v>4.3528662571966343</c:v>
                </c:pt>
                <c:pt idx="78">
                  <c:v>4.3596658787017173</c:v>
                </c:pt>
                <c:pt idx="79">
                  <c:v>4.3664499368454841</c:v>
                </c:pt>
                <c:pt idx="80">
                  <c:v>4.3732184316279366</c:v>
                </c:pt>
                <c:pt idx="81">
                  <c:v>4.3799713630490764</c:v>
                </c:pt>
                <c:pt idx="82">
                  <c:v>4.3867087311088948</c:v>
                </c:pt>
                <c:pt idx="83">
                  <c:v>4.3934305358074006</c:v>
                </c:pt>
                <c:pt idx="84">
                  <c:v>4.4001367771445938</c:v>
                </c:pt>
                <c:pt idx="85">
                  <c:v>4.4068274551204674</c:v>
                </c:pt>
                <c:pt idx="86">
                  <c:v>4.4135025697350283</c:v>
                </c:pt>
                <c:pt idx="87">
                  <c:v>4.4201621209882731</c:v>
                </c:pt>
                <c:pt idx="88">
                  <c:v>4.4268061088802035</c:v>
                </c:pt>
                <c:pt idx="89">
                  <c:v>4.4334345334108178</c:v>
                </c:pt>
                <c:pt idx="90">
                  <c:v>4.440047394580116</c:v>
                </c:pt>
                <c:pt idx="91">
                  <c:v>4.4466446923880998</c:v>
                </c:pt>
                <c:pt idx="92">
                  <c:v>4.4532264268347674</c:v>
                </c:pt>
                <c:pt idx="93">
                  <c:v>4.4597925979201207</c:v>
                </c:pt>
                <c:pt idx="94">
                  <c:v>4.4663432056441579</c:v>
                </c:pt>
                <c:pt idx="95">
                  <c:v>4.4728782500068789</c:v>
                </c:pt>
                <c:pt idx="96">
                  <c:v>4.4793977310082855</c:v>
                </c:pt>
                <c:pt idx="97">
                  <c:v>4.4859016486483778</c:v>
                </c:pt>
                <c:pt idx="98">
                  <c:v>4.4923900029271522</c:v>
                </c:pt>
                <c:pt idx="99">
                  <c:v>4.498862793844614</c:v>
                </c:pt>
                <c:pt idx="100">
                  <c:v>4.5053200214007578</c:v>
                </c:pt>
                <c:pt idx="101">
                  <c:v>4.5117616855955873</c:v>
                </c:pt>
                <c:pt idx="102">
                  <c:v>4.5181877864291025</c:v>
                </c:pt>
                <c:pt idx="103">
                  <c:v>4.5245983239012997</c:v>
                </c:pt>
                <c:pt idx="104">
                  <c:v>4.5309932980121808</c:v>
                </c:pt>
                <c:pt idx="105">
                  <c:v>4.5373727087617475</c:v>
                </c:pt>
                <c:pt idx="106">
                  <c:v>4.5437365561500034</c:v>
                </c:pt>
                <c:pt idx="107">
                  <c:v>4.550084840176936</c:v>
                </c:pt>
                <c:pt idx="108">
                  <c:v>4.5564175608425579</c:v>
                </c:pt>
                <c:pt idx="109">
                  <c:v>4.5627347181468672</c:v>
                </c:pt>
                <c:pt idx="110">
                  <c:v>4.5690363120898567</c:v>
                </c:pt>
              </c:numCache>
            </c:numRef>
          </c:xVal>
          <c:yVal>
            <c:numRef>
              <c:f>Sheet1!$BB$5:$BB$115</c:f>
              <c:numCache>
                <c:formatCode>0.00</c:formatCode>
                <c:ptCount val="111"/>
                <c:pt idx="0">
                  <c:v>70.934036748148287</c:v>
                </c:pt>
                <c:pt idx="1">
                  <c:v>71.011869646836942</c:v>
                </c:pt>
                <c:pt idx="2">
                  <c:v>71.089250775730889</c:v>
                </c:pt>
                <c:pt idx="3">
                  <c:v>71.166181499117911</c:v>
                </c:pt>
                <c:pt idx="4">
                  <c:v>71.242663175863655</c:v>
                </c:pt>
                <c:pt idx="5">
                  <c:v>71.318697159438784</c:v>
                </c:pt>
                <c:pt idx="6">
                  <c:v>71.39428479794573</c:v>
                </c:pt>
                <c:pt idx="7">
                  <c:v>71.469427434145331</c:v>
                </c:pt>
                <c:pt idx="8">
                  <c:v>71.544126405482928</c:v>
                </c:pt>
                <c:pt idx="9">
                  <c:v>71.618383044115035</c:v>
                </c:pt>
                <c:pt idx="10">
                  <c:v>71.692198676935163</c:v>
                </c:pt>
                <c:pt idx="11">
                  <c:v>71.765574625600138</c:v>
                </c:pt>
                <c:pt idx="12">
                  <c:v>71.838512206555279</c:v>
                </c:pt>
                <c:pt idx="13">
                  <c:v>71.911012731060836</c:v>
                </c:pt>
                <c:pt idx="14">
                  <c:v>71.983077505216812</c:v>
                </c:pt>
                <c:pt idx="15">
                  <c:v>72.054707829988729</c:v>
                </c:pt>
                <c:pt idx="16">
                  <c:v>72.125905001232525</c:v>
                </c:pt>
                <c:pt idx="17">
                  <c:v>72.196670309720076</c:v>
                </c:pt>
                <c:pt idx="18">
                  <c:v>72.267005041163458</c:v>
                </c:pt>
                <c:pt idx="19">
                  <c:v>72.336910476240305</c:v>
                </c:pt>
                <c:pt idx="20">
                  <c:v>72.406387890618021</c:v>
                </c:pt>
                <c:pt idx="21">
                  <c:v>72.475438554978396</c:v>
                </c:pt>
                <c:pt idx="22">
                  <c:v>72.544063735042101</c:v>
                </c:pt>
                <c:pt idx="23">
                  <c:v>72.612264691592458</c:v>
                </c:pt>
                <c:pt idx="24">
                  <c:v>72.680042680499881</c:v>
                </c:pt>
                <c:pt idx="25">
                  <c:v>72.74739895274557</c:v>
                </c:pt>
                <c:pt idx="26">
                  <c:v>72.81433475444544</c:v>
                </c:pt>
                <c:pt idx="27">
                  <c:v>72.880851326873398</c:v>
                </c:pt>
                <c:pt idx="28">
                  <c:v>72.946949906485258</c:v>
                </c:pt>
                <c:pt idx="29">
                  <c:v>73.012631724941954</c:v>
                </c:pt>
                <c:pt idx="30">
                  <c:v>73.077898009132483</c:v>
                </c:pt>
                <c:pt idx="31">
                  <c:v>73.142749981197341</c:v>
                </c:pt>
                <c:pt idx="32">
                  <c:v>73.207188858551348</c:v>
                </c:pt>
                <c:pt idx="33">
                  <c:v>73.271215853906355</c:v>
                </c:pt>
                <c:pt idx="34">
                  <c:v>73.334832175294125</c:v>
                </c:pt>
                <c:pt idx="35">
                  <c:v>73.398039026088625</c:v>
                </c:pt>
                <c:pt idx="36">
                  <c:v>73.460837605028786</c:v>
                </c:pt>
                <c:pt idx="37">
                  <c:v>73.523229106240493</c:v>
                </c:pt>
                <c:pt idx="38">
                  <c:v>73.585214719258786</c:v>
                </c:pt>
                <c:pt idx="39">
                  <c:v>73.646795629050175</c:v>
                </c:pt>
                <c:pt idx="40">
                  <c:v>73.707973016034117</c:v>
                </c:pt>
                <c:pt idx="41">
                  <c:v>73.76874805610511</c:v>
                </c:pt>
                <c:pt idx="42">
                  <c:v>73.829121920654316</c:v>
                </c:pt>
                <c:pt idx="43">
                  <c:v>73.889095776590892</c:v>
                </c:pt>
                <c:pt idx="44">
                  <c:v>73.948670786363721</c:v>
                </c:pt>
                <c:pt idx="45">
                  <c:v>74.007848107982369</c:v>
                </c:pt>
                <c:pt idx="46">
                  <c:v>74.066628895038477</c:v>
                </c:pt>
                <c:pt idx="47">
                  <c:v>74.125014296726718</c:v>
                </c:pt>
                <c:pt idx="48">
                  <c:v>74.183005457865718</c:v>
                </c:pt>
                <c:pt idx="49">
                  <c:v>74.240603518918874</c:v>
                </c:pt>
                <c:pt idx="50">
                  <c:v>74.297809616015044</c:v>
                </c:pt>
                <c:pt idx="51">
                  <c:v>74.35462488096907</c:v>
                </c:pt>
                <c:pt idx="52">
                  <c:v>74.411050441302422</c:v>
                </c:pt>
                <c:pt idx="53">
                  <c:v>74.467087420263127</c:v>
                </c:pt>
                <c:pt idx="54">
                  <c:v>74.522736936846457</c:v>
                </c:pt>
                <c:pt idx="55">
                  <c:v>74.578000105814709</c:v>
                </c:pt>
                <c:pt idx="56">
                  <c:v>74.632878037717305</c:v>
                </c:pt>
                <c:pt idx="57">
                  <c:v>74.687371838910664</c:v>
                </c:pt>
                <c:pt idx="58">
                  <c:v>74.741482611578078</c:v>
                </c:pt>
                <c:pt idx="59">
                  <c:v>74.795211453749118</c:v>
                </c:pt>
                <c:pt idx="60">
                  <c:v>74.848559459319304</c:v>
                </c:pt>
                <c:pt idx="61">
                  <c:v>74.901527718069673</c:v>
                </c:pt>
                <c:pt idx="62">
                  <c:v>74.954117315685878</c:v>
                </c:pt>
                <c:pt idx="63">
                  <c:v>75.006329333777586</c:v>
                </c:pt>
                <c:pt idx="64">
                  <c:v>75.058164849897409</c:v>
                </c:pt>
                <c:pt idx="65">
                  <c:v>75.109624937560014</c:v>
                </c:pt>
                <c:pt idx="66">
                  <c:v>75.160710666260997</c:v>
                </c:pt>
                <c:pt idx="67">
                  <c:v>75.211423101495669</c:v>
                </c:pt>
                <c:pt idx="68">
                  <c:v>75.261763304777716</c:v>
                </c:pt>
                <c:pt idx="69">
                  <c:v>75.311732333657815</c:v>
                </c:pt>
                <c:pt idx="70">
                  <c:v>75.361331241742036</c:v>
                </c:pt>
                <c:pt idx="71">
                  <c:v>75.410561078710288</c:v>
                </c:pt>
                <c:pt idx="72">
                  <c:v>75.459422890334537</c:v>
                </c:pt>
                <c:pt idx="73">
                  <c:v>75.507917718496955</c:v>
                </c:pt>
                <c:pt idx="74">
                  <c:v>75.556046601208124</c:v>
                </c:pt>
                <c:pt idx="75">
                  <c:v>75.603810572624681</c:v>
                </c:pt>
                <c:pt idx="76">
                  <c:v>75.651210663067616</c:v>
                </c:pt>
                <c:pt idx="77">
                  <c:v>75.698247899039657</c:v>
                </c:pt>
                <c:pt idx="78">
                  <c:v>75.744923303243084</c:v>
                </c:pt>
                <c:pt idx="79">
                  <c:v>75.791237894597359</c:v>
                </c:pt>
                <c:pt idx="80">
                  <c:v>75.83719268825655</c:v>
                </c:pt>
                <c:pt idx="81">
                  <c:v>75.88278869562663</c:v>
                </c:pt>
                <c:pt idx="82">
                  <c:v>75.92802692438265</c:v>
                </c:pt>
                <c:pt idx="83">
                  <c:v>75.972908378486466</c:v>
                </c:pt>
                <c:pt idx="84">
                  <c:v>76.017434058203122</c:v>
                </c:pt>
                <c:pt idx="85">
                  <c:v>76.061604960118189</c:v>
                </c:pt>
                <c:pt idx="86">
                  <c:v>76.105422077154756</c:v>
                </c:pt>
                <c:pt idx="87">
                  <c:v>76.148886398590022</c:v>
                </c:pt>
                <c:pt idx="88">
                  <c:v>76.19199891007213</c:v>
                </c:pt>
                <c:pt idx="89">
                  <c:v>76.234760593636707</c:v>
                </c:pt>
                <c:pt idx="90">
                  <c:v>76.277172427723457</c:v>
                </c:pt>
                <c:pt idx="91">
                  <c:v>76.319235387192677</c:v>
                </c:pt>
                <c:pt idx="92">
                  <c:v>76.360950443341366</c:v>
                </c:pt>
                <c:pt idx="93">
                  <c:v>76.402318563919735</c:v>
                </c:pt>
                <c:pt idx="94">
                  <c:v>76.443340713147208</c:v>
                </c:pt>
                <c:pt idx="95">
                  <c:v>76.484017851728595</c:v>
                </c:pt>
                <c:pt idx="96">
                  <c:v>76.524350936870135</c:v>
                </c:pt>
                <c:pt idx="97">
                  <c:v>76.564340922295202</c:v>
                </c:pt>
                <c:pt idx="98">
                  <c:v>76.603988758260314</c:v>
                </c:pt>
                <c:pt idx="99">
                  <c:v>76.643295391570845</c:v>
                </c:pt>
                <c:pt idx="100">
                  <c:v>76.682261765596522</c:v>
                </c:pt>
                <c:pt idx="101">
                  <c:v>76.720888820287215</c:v>
                </c:pt>
                <c:pt idx="102">
                  <c:v>76.759177492188272</c:v>
                </c:pt>
                <c:pt idx="103">
                  <c:v>76.797128714455823</c:v>
                </c:pt>
                <c:pt idx="104">
                  <c:v>76.834743416872399</c:v>
                </c:pt>
                <c:pt idx="105">
                  <c:v>76.87202252586188</c:v>
                </c:pt>
                <c:pt idx="106">
                  <c:v>76.908966964504785</c:v>
                </c:pt>
                <c:pt idx="107">
                  <c:v>76.945577652553055</c:v>
                </c:pt>
                <c:pt idx="108">
                  <c:v>76.981855506445669</c:v>
                </c:pt>
                <c:pt idx="109">
                  <c:v>77.017801439322866</c:v>
                </c:pt>
                <c:pt idx="110">
                  <c:v>77.053416361041201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218944"/>
        <c:axId val="247220864"/>
      </c:scatterChart>
      <c:valAx>
        <c:axId val="247218944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/>
                </a:r>
                <a:br>
                  <a:rPr lang="en-US"/>
                </a:br>
                <a:r>
                  <a:rPr lang="en-US"/>
                  <a:t>Corrected Generator</a:t>
                </a:r>
                <a:r>
                  <a:rPr lang="en-US" baseline="0"/>
                  <a:t> Output (MW)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47220864"/>
        <c:crosses val="autoZero"/>
        <c:crossBetween val="midCat"/>
      </c:valAx>
      <c:valAx>
        <c:axId val="247220864"/>
        <c:scaling>
          <c:orientation val="minMax"/>
          <c:max val="90"/>
          <c:min val="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Efficiency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472189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Dorena Cam Curve - 85 Feet</a:t>
            </a:r>
            <a:r>
              <a:rPr lang="en-US" baseline="0"/>
              <a:t> Gross  Head</a:t>
            </a:r>
            <a:endParaRPr lang="en-US"/>
          </a:p>
        </c:rich>
      </c:tx>
      <c:layout>
        <c:manualLayout>
          <c:xMode val="edge"/>
          <c:yMode val="edge"/>
          <c:x val="0.15120822397200351"/>
          <c:y val="3.2407407407407406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  <c:dispRSqr val="0"/>
            <c:dispEq val="0"/>
          </c:trendline>
          <c:xVal>
            <c:numRef>
              <c:f>Sheet1!$AB$43:$AB$46</c:f>
              <c:numCache>
                <c:formatCode>General</c:formatCode>
                <c:ptCount val="4"/>
                <c:pt idx="0">
                  <c:v>47.5</c:v>
                </c:pt>
                <c:pt idx="1">
                  <c:v>62.9</c:v>
                </c:pt>
                <c:pt idx="2">
                  <c:v>79.349999999999994</c:v>
                </c:pt>
                <c:pt idx="3">
                  <c:v>85.9</c:v>
                </c:pt>
              </c:numCache>
            </c:numRef>
          </c:xVal>
          <c:yVal>
            <c:numRef>
              <c:f>Sheet1!$AA$43:$AA$46</c:f>
              <c:numCache>
                <c:formatCode>General</c:formatCode>
                <c:ptCount val="4"/>
                <c:pt idx="0">
                  <c:v>0</c:v>
                </c:pt>
                <c:pt idx="1">
                  <c:v>10.93</c:v>
                </c:pt>
                <c:pt idx="2">
                  <c:v>39.83</c:v>
                </c:pt>
                <c:pt idx="3">
                  <c:v>59.8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271424"/>
        <c:axId val="247273344"/>
      </c:scatterChart>
      <c:valAx>
        <c:axId val="2472714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Wicket Gate Servomotor Stroke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7273344"/>
        <c:crosses val="autoZero"/>
        <c:crossBetween val="midCat"/>
      </c:valAx>
      <c:valAx>
        <c:axId val="2472733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Blade Angle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72714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41</xdr:row>
      <xdr:rowOff>22860</xdr:rowOff>
    </xdr:from>
    <xdr:to>
      <xdr:col>13</xdr:col>
      <xdr:colOff>251460</xdr:colOff>
      <xdr:row>68</xdr:row>
      <xdr:rowOff>106680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358140</xdr:colOff>
      <xdr:row>41</xdr:row>
      <xdr:rowOff>7620</xdr:rowOff>
    </xdr:from>
    <xdr:to>
      <xdr:col>25</xdr:col>
      <xdr:colOff>68580</xdr:colOff>
      <xdr:row>68</xdr:row>
      <xdr:rowOff>83820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30480</xdr:colOff>
      <xdr:row>2</xdr:row>
      <xdr:rowOff>38100</xdr:rowOff>
    </xdr:from>
    <xdr:to>
      <xdr:col>30</xdr:col>
      <xdr:colOff>7620</xdr:colOff>
      <xdr:row>23</xdr:row>
      <xdr:rowOff>106680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21166</xdr:colOff>
      <xdr:row>23</xdr:row>
      <xdr:rowOff>127000</xdr:rowOff>
    </xdr:from>
    <xdr:to>
      <xdr:col>29</xdr:col>
      <xdr:colOff>592665</xdr:colOff>
      <xdr:row>40</xdr:row>
      <xdr:rowOff>169333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40"/>
  <sheetViews>
    <sheetView tabSelected="1" zoomScale="45" zoomScaleNormal="45" workbookViewId="0">
      <selection activeCell="AA42" sqref="AA42:AB46"/>
    </sheetView>
  </sheetViews>
  <sheetFormatPr defaultRowHeight="15" x14ac:dyDescent="0.25"/>
  <cols>
    <col min="52" max="52" width="8.85546875" customWidth="1"/>
  </cols>
  <sheetData>
    <row r="1" spans="1:54" x14ac:dyDescent="0.25">
      <c r="A1" s="2" t="s">
        <v>0</v>
      </c>
      <c r="B1" s="2" t="s">
        <v>1</v>
      </c>
      <c r="C1" s="2" t="s">
        <v>2</v>
      </c>
      <c r="D1" s="4" t="s">
        <v>3</v>
      </c>
      <c r="F1" s="5" t="s">
        <v>4</v>
      </c>
      <c r="G1" s="6" t="s">
        <v>5</v>
      </c>
      <c r="H1" s="7" t="s">
        <v>6</v>
      </c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54" x14ac:dyDescent="0.25">
      <c r="A2" s="2">
        <v>1</v>
      </c>
      <c r="B2" s="2">
        <v>814.83730000000003</v>
      </c>
      <c r="C2" s="2">
        <v>730.21100000000001</v>
      </c>
      <c r="D2" s="4">
        <v>30.507999999999999</v>
      </c>
      <c r="F2" s="5">
        <v>208.86500000000001</v>
      </c>
      <c r="G2" s="6">
        <v>0.72899999999999998</v>
      </c>
      <c r="H2" s="7">
        <v>48.722554000000002</v>
      </c>
      <c r="J2" s="13"/>
      <c r="K2" s="13"/>
      <c r="L2" s="13" t="s">
        <v>17</v>
      </c>
      <c r="M2" s="13"/>
      <c r="N2" s="13"/>
      <c r="O2" s="13"/>
      <c r="P2" s="13" t="s">
        <v>19</v>
      </c>
      <c r="Q2" s="13"/>
      <c r="R2" s="13" t="s">
        <v>19</v>
      </c>
      <c r="S2" s="13"/>
      <c r="AF2" s="13" t="s">
        <v>19</v>
      </c>
      <c r="AG2" s="13" t="s">
        <v>19</v>
      </c>
      <c r="AH2" s="14"/>
      <c r="AI2" s="9"/>
      <c r="AJ2" s="13" t="s">
        <v>19</v>
      </c>
      <c r="AK2" s="13" t="s">
        <v>19</v>
      </c>
      <c r="AL2" s="14"/>
      <c r="AM2" s="9"/>
      <c r="AN2" s="13" t="s">
        <v>19</v>
      </c>
      <c r="AO2" s="13" t="s">
        <v>19</v>
      </c>
      <c r="AP2" s="14"/>
      <c r="AQ2" s="9"/>
      <c r="AR2" s="13" t="s">
        <v>19</v>
      </c>
      <c r="AS2" s="13" t="s">
        <v>19</v>
      </c>
      <c r="AT2" s="14"/>
      <c r="AU2" s="9"/>
      <c r="AV2" s="13" t="s">
        <v>19</v>
      </c>
      <c r="AW2" s="13" t="s">
        <v>19</v>
      </c>
      <c r="AX2" s="14"/>
      <c r="AY2" s="9"/>
      <c r="AZ2" s="13" t="s">
        <v>19</v>
      </c>
      <c r="BA2" s="13" t="s">
        <v>19</v>
      </c>
      <c r="BB2" s="14"/>
    </row>
    <row r="3" spans="1:54" x14ac:dyDescent="0.25">
      <c r="A3" s="2">
        <v>128</v>
      </c>
      <c r="B3" s="3">
        <v>814.83919999999989</v>
      </c>
      <c r="C3" s="3">
        <v>730.29042817460322</v>
      </c>
      <c r="D3" s="3">
        <v>34.799999999999997</v>
      </c>
      <c r="F3" s="3">
        <v>241.32441534391535</v>
      </c>
      <c r="G3" s="3">
        <v>0.98342738095238103</v>
      </c>
      <c r="H3" s="3">
        <v>56.969177425000012</v>
      </c>
      <c r="J3" s="14" t="s">
        <v>1</v>
      </c>
      <c r="K3" s="14" t="s">
        <v>2</v>
      </c>
      <c r="L3" s="14" t="s">
        <v>18</v>
      </c>
      <c r="M3" s="14" t="s">
        <v>3</v>
      </c>
      <c r="N3" s="22" t="s">
        <v>25</v>
      </c>
      <c r="O3" s="14" t="s">
        <v>4</v>
      </c>
      <c r="P3" s="14" t="s">
        <v>4</v>
      </c>
      <c r="Q3" s="14" t="s">
        <v>5</v>
      </c>
      <c r="R3" s="14" t="s">
        <v>5</v>
      </c>
      <c r="S3" s="14" t="s">
        <v>21</v>
      </c>
      <c r="T3" s="10"/>
      <c r="AE3" s="14" t="s">
        <v>3</v>
      </c>
      <c r="AF3" s="22" t="s">
        <v>4</v>
      </c>
      <c r="AG3" s="22" t="s">
        <v>5</v>
      </c>
      <c r="AH3" s="14" t="s">
        <v>21</v>
      </c>
      <c r="AI3" s="14" t="s">
        <v>3</v>
      </c>
      <c r="AJ3" s="22" t="s">
        <v>4</v>
      </c>
      <c r="AK3" s="22" t="s">
        <v>5</v>
      </c>
      <c r="AL3" s="14" t="s">
        <v>21</v>
      </c>
      <c r="AM3" s="14" t="s">
        <v>3</v>
      </c>
      <c r="AN3" s="22" t="s">
        <v>4</v>
      </c>
      <c r="AO3" s="22" t="s">
        <v>5</v>
      </c>
      <c r="AP3" s="14" t="s">
        <v>21</v>
      </c>
      <c r="AQ3" s="14" t="s">
        <v>3</v>
      </c>
      <c r="AR3" s="22" t="s">
        <v>4</v>
      </c>
      <c r="AS3" s="22" t="s">
        <v>5</v>
      </c>
      <c r="AT3" s="14" t="s">
        <v>21</v>
      </c>
      <c r="AU3" s="14" t="s">
        <v>3</v>
      </c>
      <c r="AV3" s="22" t="s">
        <v>4</v>
      </c>
      <c r="AW3" s="22" t="s">
        <v>5</v>
      </c>
      <c r="AX3" s="14" t="s">
        <v>21</v>
      </c>
      <c r="AY3" s="14" t="s">
        <v>3</v>
      </c>
      <c r="AZ3" s="22" t="s">
        <v>4</v>
      </c>
      <c r="BA3" s="22" t="s">
        <v>5</v>
      </c>
      <c r="BB3" s="14" t="s">
        <v>21</v>
      </c>
    </row>
    <row r="4" spans="1:54" x14ac:dyDescent="0.25">
      <c r="A4" s="2">
        <v>33</v>
      </c>
      <c r="B4" s="2">
        <v>814.83816060606102</v>
      </c>
      <c r="C4" s="2">
        <v>730.39533333333304</v>
      </c>
      <c r="D4" s="2">
        <v>44</v>
      </c>
      <c r="F4" s="2">
        <v>289.47727272727298</v>
      </c>
      <c r="G4" s="2">
        <v>1.4346666666666701</v>
      </c>
      <c r="H4" s="2">
        <v>69.370413030302998</v>
      </c>
      <c r="J4" s="22" t="s">
        <v>22</v>
      </c>
      <c r="K4" s="22" t="s">
        <v>22</v>
      </c>
      <c r="L4" s="22" t="s">
        <v>23</v>
      </c>
      <c r="M4" s="22" t="s">
        <v>24</v>
      </c>
      <c r="N4" s="22" t="s">
        <v>24</v>
      </c>
      <c r="O4" s="22" t="s">
        <v>20</v>
      </c>
      <c r="P4" s="14" t="s">
        <v>20</v>
      </c>
      <c r="Q4" s="22" t="s">
        <v>26</v>
      </c>
      <c r="R4" s="22" t="s">
        <v>27</v>
      </c>
      <c r="S4" s="22" t="s">
        <v>24</v>
      </c>
      <c r="T4" s="10"/>
      <c r="AE4" s="22" t="s">
        <v>24</v>
      </c>
      <c r="AF4" s="22" t="s">
        <v>27</v>
      </c>
      <c r="AG4" s="14" t="s">
        <v>20</v>
      </c>
      <c r="AH4" s="22" t="s">
        <v>24</v>
      </c>
      <c r="AI4" s="22" t="s">
        <v>24</v>
      </c>
      <c r="AJ4" s="22" t="s">
        <v>27</v>
      </c>
      <c r="AK4" s="14" t="s">
        <v>20</v>
      </c>
      <c r="AL4" s="22" t="s">
        <v>24</v>
      </c>
      <c r="AM4" s="22" t="s">
        <v>24</v>
      </c>
      <c r="AN4" s="22" t="s">
        <v>27</v>
      </c>
      <c r="AO4" s="14" t="s">
        <v>20</v>
      </c>
      <c r="AP4" s="22" t="s">
        <v>24</v>
      </c>
      <c r="AQ4" s="22" t="s">
        <v>24</v>
      </c>
      <c r="AR4" s="22" t="s">
        <v>27</v>
      </c>
      <c r="AS4" s="14" t="s">
        <v>20</v>
      </c>
      <c r="AT4" s="22" t="s">
        <v>24</v>
      </c>
      <c r="AU4" s="22" t="s">
        <v>24</v>
      </c>
      <c r="AV4" s="22" t="s">
        <v>27</v>
      </c>
      <c r="AW4" s="14" t="s">
        <v>20</v>
      </c>
      <c r="AX4" s="22" t="s">
        <v>24</v>
      </c>
      <c r="AY4" s="22" t="s">
        <v>24</v>
      </c>
      <c r="AZ4" s="22" t="s">
        <v>27</v>
      </c>
      <c r="BA4" s="14" t="s">
        <v>20</v>
      </c>
      <c r="BB4" s="22" t="s">
        <v>24</v>
      </c>
    </row>
    <row r="5" spans="1:54" x14ac:dyDescent="0.25">
      <c r="A5" s="2">
        <v>89</v>
      </c>
      <c r="B5" s="3">
        <v>814.83661600079722</v>
      </c>
      <c r="C5" s="3">
        <v>730.42334926417288</v>
      </c>
      <c r="D5" s="3">
        <v>45.100000000000016</v>
      </c>
      <c r="F5" s="3">
        <v>294.10139705669116</v>
      </c>
      <c r="G5" s="3">
        <v>1.4828754277221983</v>
      </c>
      <c r="H5" s="3">
        <v>70.59832886544875</v>
      </c>
      <c r="J5" s="15">
        <v>814.83730000000003</v>
      </c>
      <c r="K5" s="15">
        <v>730.21100000000001</v>
      </c>
      <c r="L5" s="15">
        <f>J5-K5</f>
        <v>84.626300000000015</v>
      </c>
      <c r="M5" s="16">
        <v>30.507999999999999</v>
      </c>
      <c r="N5" s="15">
        <v>-0.68700000000000006</v>
      </c>
      <c r="O5" s="16">
        <v>208.86500000000001</v>
      </c>
      <c r="P5" s="16">
        <f>O5*(85/L5)^0.5</f>
        <v>209.3256539109581</v>
      </c>
      <c r="Q5" s="15">
        <v>0.72899999999999998</v>
      </c>
      <c r="R5" s="15">
        <f>Q5*(85/L5)^1.5</f>
        <v>0.73383409704048175</v>
      </c>
      <c r="S5" s="15">
        <f>55000*1341.1*R5/(P5*62.4*85)</f>
        <v>48.752373836073986</v>
      </c>
      <c r="T5" s="11"/>
      <c r="AE5" s="22">
        <v>30.5</v>
      </c>
      <c r="AF5" s="24">
        <f xml:space="preserve"> 0.0051985899485*AE5^3 - 0.74150139341*AE5^2 + 39.377797514*AE5 - 449.4823586</f>
        <v>209.25643749490746</v>
      </c>
      <c r="AG5" s="23">
        <f xml:space="preserve"> 0.000020401515198*AE5^3 - 0.002989982027*AE5^2 + 0.1899042351*AE5 - 2.8561743679</f>
        <v>0.73331856217790525</v>
      </c>
      <c r="AH5" s="15">
        <f>55000*1341.1*AG5/(AF5*62.4*85)</f>
        <v>48.734238851876405</v>
      </c>
      <c r="AI5">
        <v>56</v>
      </c>
      <c r="AJ5" s="1">
        <f t="shared" ref="AJ5:AJ36" si="0" xml:space="preserve"> -0.00034799299274*AI5^2 + 3.0833125892*AI5 + 205.15114614</f>
        <v>376.72534510996741</v>
      </c>
      <c r="AK5" s="23">
        <f xml:space="preserve"> -0.00036107285561*AI5^2 + 0.057730306307*AI5 - 0.010377660202</f>
        <v>2.0901950177970399</v>
      </c>
      <c r="AL5" s="15">
        <f>55000*1341.1*AK5/(AJ5*62.4*85)</f>
        <v>77.158238705722823</v>
      </c>
      <c r="AM5">
        <v>56</v>
      </c>
      <c r="AN5" s="24">
        <f xml:space="preserve"> -0.000073355430693*AM5^4 + 0.019438519904*AM5^3 - 1.9760572272*AM5^2 + 94.120508053*AM5 - 1368.9747416</f>
        <v>397.15966660107779</v>
      </c>
      <c r="AO5" s="23">
        <f xml:space="preserve"> 0.000011667221671*AM5^4 - 0.003002567218*AM5^3 + 0.2879460501*AM5^2 - 12.177268795*AM5 + 193.68261483</f>
        <v>2.1967757218749568</v>
      </c>
      <c r="AP5" s="15">
        <f>55000*1341.1*AO5/(AN5*62.4*85)</f>
        <v>76.920291144421682</v>
      </c>
      <c r="AQ5">
        <v>60</v>
      </c>
      <c r="AR5" s="24">
        <f xml:space="preserve"> 0.00077815723393*AQ5^3 - 0.23762254339*AQ5^2 + 27.251000929*AQ5 - 420.54460504</f>
        <v>527.15625702488001</v>
      </c>
      <c r="AS5" s="1">
        <f xml:space="preserve"> -0.000032658992917*AQ5^3 + 0.0058299976502*AQ5^2 - 0.28398487248*AQ5 + 5.8633205593</f>
        <v>2.7578772811479979</v>
      </c>
      <c r="AT5" s="15">
        <f>55000*1341.1*AS5/(AR5*62.4*85)</f>
        <v>72.753837904781321</v>
      </c>
      <c r="AU5">
        <v>80</v>
      </c>
      <c r="AV5" s="24">
        <f xml:space="preserve"> -0.0027318685114*AU5^3 + 0.5881347772*AU5^2 - 35.505646385*AU5 + 1199.3573877</f>
        <v>724.25157314319949</v>
      </c>
      <c r="AW5" s="23">
        <f xml:space="preserve"> 0.0003006962568*AU5^3 - 0.080249814263*AU5^2 + 7.1530183758*AU5 - 208.50485334</f>
        <v>4.0942889224000396</v>
      </c>
      <c r="AX5" s="15">
        <f>55000*1341.1*AW5/(AV5*62.4*85)</f>
        <v>78.615716288125057</v>
      </c>
      <c r="AY5">
        <v>74.5</v>
      </c>
      <c r="AZ5" s="24">
        <f xml:space="preserve"> 0.0013884532832*AY5^2 + 7.3278342934*AY5 + 187.93867671</f>
        <v>741.56859440338076</v>
      </c>
      <c r="BA5" s="23">
        <f xml:space="preserve"> -0.00077816806577*AY5^2 + 0.19600486187*AY5 - 6.500776275</f>
        <v>3.7825586272750567</v>
      </c>
      <c r="BB5" s="15">
        <f>55000*1341.1*BA5/(AZ5*62.4*85)</f>
        <v>70.934036748148287</v>
      </c>
    </row>
    <row r="6" spans="1:54" x14ac:dyDescent="0.25">
      <c r="A6" s="2"/>
      <c r="B6" s="2"/>
      <c r="C6" s="2"/>
      <c r="D6" s="2"/>
      <c r="E6" s="2"/>
      <c r="F6" s="2"/>
      <c r="G6" s="2"/>
      <c r="H6" s="2"/>
      <c r="J6" s="15">
        <v>814.83919999999989</v>
      </c>
      <c r="K6" s="15">
        <v>730.29042817460322</v>
      </c>
      <c r="L6" s="15">
        <f t="shared" ref="L6:L39" si="1">J6-K6</f>
        <v>84.54877182539667</v>
      </c>
      <c r="M6" s="16">
        <v>34.799999999999997</v>
      </c>
      <c r="N6" s="15">
        <v>-0.68897288359788367</v>
      </c>
      <c r="O6" s="16">
        <v>241.32441534391535</v>
      </c>
      <c r="P6" s="16">
        <f t="shared" ref="P6:P39" si="2">O6*(85/L6)^0.5</f>
        <v>241.96752033882566</v>
      </c>
      <c r="Q6" s="15">
        <v>0.98342738095238103</v>
      </c>
      <c r="R6" s="15">
        <f t="shared" ref="R6:R39" si="3">Q6*(85/L6)^1.5</f>
        <v>0.99131055303944271</v>
      </c>
      <c r="S6" s="15">
        <f t="shared" ref="S6:S39" si="4">55000*1341.1*R6/(P6*62.4*85)</f>
        <v>56.973512112599209</v>
      </c>
      <c r="T6" s="10"/>
      <c r="AE6" s="22">
        <v>30.6</v>
      </c>
      <c r="AF6" s="24">
        <f t="shared" ref="AF6:AF69" si="5" xml:space="preserve"> 0.0051985899485*AE6^3 - 0.74150139341*AE6^2 + 39.377797514*AE6 - 449.4823586</f>
        <v>210.11920213084272</v>
      </c>
      <c r="AG6" s="23">
        <f t="shared" ref="AG6:AG69" si="6" xml:space="preserve"> 0.000020401515198*AE6^3 - 0.002989982027*AE6^2 + 0.1899042351*AE6 - 2.8561743679</f>
        <v>0.73975243614473918</v>
      </c>
      <c r="AH6" s="15">
        <f t="shared" ref="AH6:AH69" si="7">55000*1341.1*AG6/(AF6*62.4*85)</f>
        <v>48.959953609594614</v>
      </c>
      <c r="AI6" s="9">
        <v>56.1</v>
      </c>
      <c r="AJ6" s="1">
        <f t="shared" si="0"/>
        <v>377.02977536743879</v>
      </c>
      <c r="AK6" s="23">
        <f t="shared" ref="AK6:AK69" si="8" xml:space="preserve"> -0.00036107285561*AI6^2 + 0.057730306307*AI6 - 0.010377660202</f>
        <v>2.0919204217163525</v>
      </c>
      <c r="AL6" s="15">
        <f t="shared" ref="AL6:AL69" si="9">55000*1341.1*AK6/(AJ6*62.4*85)</f>
        <v>77.159578560264634</v>
      </c>
      <c r="AM6" s="9">
        <v>56.1</v>
      </c>
      <c r="AN6" s="24">
        <f t="shared" ref="AN6:AN69" si="10" xml:space="preserve"> -0.000073355430693*AM6^4 + 0.019438519904*AM6^3 - 1.9760572272*AM6^2 + 94.120508053*AM6 - 1368.9747416</f>
        <v>397.57377764368402</v>
      </c>
      <c r="AO6" s="23">
        <f t="shared" ref="AO6:AO69" si="11" xml:space="preserve"> 0.000011667221671*AM6^4 - 0.003002567218*AM6^3 + 0.2879460501*AM6^2 - 12.177268795*AM6 + 193.68261483</f>
        <v>2.1988397492518459</v>
      </c>
      <c r="AP6" s="15">
        <f t="shared" ref="AP6:AP69" si="12">55000*1341.1*AO6/(AN6*62.4*85)</f>
        <v>76.91236813635085</v>
      </c>
      <c r="AQ6" s="9">
        <v>60.1</v>
      </c>
      <c r="AR6" s="24">
        <f t="shared" ref="AR6:AR69" si="13" xml:space="preserve"> 0.00077815723393*AQ6^3 - 0.23762254339*AQ6^2 + 27.251000929*AQ6 - 420.54460504</f>
        <v>527.86932164548875</v>
      </c>
      <c r="AS6" s="1">
        <f t="shared" ref="AS6:AS69" si="14" xml:space="preserve"> -0.000032658992917*AQ6^3 + 0.0058299976502*AQ6^2 - 0.28398487248*AQ6 + 5.8633205593</f>
        <v>2.7641665344822997</v>
      </c>
      <c r="AT6" s="15">
        <f t="shared" ref="AT6:AT69" si="15">55000*1341.1*AS6/(AR6*62.4*85)</f>
        <v>72.821248180339609</v>
      </c>
      <c r="AU6" s="9">
        <v>80.099999999999994</v>
      </c>
      <c r="AV6" s="24">
        <f t="shared" ref="AV6:AV69" si="16" xml:space="preserve"> -0.0027318685114*AU6^3 + 0.5881347772*AU6^2 - 35.505646385*AU6 + 1199.3573877</f>
        <v>724.86529952948831</v>
      </c>
      <c r="AW6" s="23">
        <f t="shared" ref="AW6:AW69" si="17" xml:space="preserve"> 0.0003006962568*AU6^3 - 0.080249814263*AU6^2 + 7.1530183758*AU6 - 208.50485334</f>
        <v>4.1028500183979304</v>
      </c>
      <c r="AX6" s="15">
        <f t="shared" ref="AX6:AX69" si="18">55000*1341.1*AW6/(AV6*62.4*85)</f>
        <v>78.713399301022449</v>
      </c>
      <c r="AY6" s="9">
        <v>74.599999999999994</v>
      </c>
      <c r="AZ6" s="24">
        <f t="shared" ref="AZ6:AZ69" si="19" xml:space="preserve"> 0.0013884532832*AY6^2 + 7.3278342934*AY6 + 187.93867671</f>
        <v>742.32207967117324</v>
      </c>
      <c r="BA6" s="23">
        <f t="shared" ref="BA6:BA69" si="20" xml:space="preserve"> -0.00077816806577*AY6^2 + 0.19600486187*AY6 - 6.500776275</f>
        <v>3.7905566276014273</v>
      </c>
      <c r="BB6" s="15">
        <f t="shared" ref="BB6:BB69" si="21">55000*1341.1*BA6/(AZ6*62.4*85)</f>
        <v>71.011869646836942</v>
      </c>
    </row>
    <row r="7" spans="1:54" x14ac:dyDescent="0.25">
      <c r="A7" s="8" t="s">
        <v>0</v>
      </c>
      <c r="B7" s="8" t="s">
        <v>1</v>
      </c>
      <c r="C7" s="8" t="s">
        <v>2</v>
      </c>
      <c r="D7" s="8" t="s">
        <v>3</v>
      </c>
      <c r="E7" s="8" t="s">
        <v>7</v>
      </c>
      <c r="F7" s="8" t="s">
        <v>4</v>
      </c>
      <c r="G7" s="8" t="s">
        <v>5</v>
      </c>
      <c r="H7" s="8" t="s">
        <v>8</v>
      </c>
      <c r="J7" s="15">
        <v>814.83816060606102</v>
      </c>
      <c r="K7" s="15">
        <v>730.39533333333304</v>
      </c>
      <c r="L7" s="15">
        <f t="shared" si="1"/>
        <v>84.442827272727982</v>
      </c>
      <c r="M7" s="16">
        <v>44</v>
      </c>
      <c r="N7" s="15">
        <v>-0.687818181818182</v>
      </c>
      <c r="O7" s="16">
        <v>289.47727272727298</v>
      </c>
      <c r="P7" s="16">
        <f t="shared" si="2"/>
        <v>290.43072055627897</v>
      </c>
      <c r="Q7" s="15">
        <v>1.4346666666666701</v>
      </c>
      <c r="R7" s="15">
        <f t="shared" si="3"/>
        <v>1.4488894426542347</v>
      </c>
      <c r="S7" s="15">
        <f t="shared" si="4"/>
        <v>69.376603203062103</v>
      </c>
      <c r="T7" s="10"/>
      <c r="U7" s="10"/>
      <c r="AE7" s="22">
        <v>30.7</v>
      </c>
      <c r="AF7" s="24">
        <f t="shared" si="5"/>
        <v>210.97668135005529</v>
      </c>
      <c r="AG7" s="23">
        <f t="shared" si="6"/>
        <v>0.74616396765293524</v>
      </c>
      <c r="AH7" s="15">
        <f t="shared" si="7"/>
        <v>49.183581796172767</v>
      </c>
      <c r="AI7" s="9">
        <v>56.2</v>
      </c>
      <c r="AJ7" s="1">
        <f t="shared" si="0"/>
        <v>377.33419866505028</v>
      </c>
      <c r="AK7" s="23">
        <f t="shared" si="8"/>
        <v>2.0936386041785515</v>
      </c>
      <c r="AL7" s="15">
        <f t="shared" si="9"/>
        <v>77.160651530632293</v>
      </c>
      <c r="AM7" s="9">
        <v>56.2</v>
      </c>
      <c r="AN7" s="24">
        <f t="shared" si="10"/>
        <v>397.98609379166737</v>
      </c>
      <c r="AO7" s="23">
        <f t="shared" si="11"/>
        <v>2.2009623623142431</v>
      </c>
      <c r="AP7" s="15">
        <f t="shared" si="12"/>
        <v>76.906855574069724</v>
      </c>
      <c r="AQ7" s="9">
        <v>60.2</v>
      </c>
      <c r="AR7" s="24">
        <f t="shared" si="13"/>
        <v>528.58043985021527</v>
      </c>
      <c r="AS7" s="1">
        <f t="shared" si="14"/>
        <v>2.770454619441141</v>
      </c>
      <c r="AT7" s="15">
        <f t="shared" si="15"/>
        <v>72.888714242620892</v>
      </c>
      <c r="AU7" s="9">
        <v>80.2</v>
      </c>
      <c r="AV7" s="24">
        <f t="shared" si="16"/>
        <v>725.47765925125441</v>
      </c>
      <c r="AW7" s="23">
        <f t="shared" si="17"/>
        <v>4.1112512643207424</v>
      </c>
      <c r="AX7" s="15">
        <f t="shared" si="18"/>
        <v>78.808001363329922</v>
      </c>
      <c r="AY7" s="9">
        <v>74.7</v>
      </c>
      <c r="AZ7" s="24">
        <f t="shared" si="19"/>
        <v>743.07559270803154</v>
      </c>
      <c r="BA7" s="23">
        <f t="shared" si="20"/>
        <v>3.7985390645664801</v>
      </c>
      <c r="BB7" s="15">
        <f t="shared" si="21"/>
        <v>71.089250775730889</v>
      </c>
    </row>
    <row r="8" spans="1:54" x14ac:dyDescent="0.25">
      <c r="A8" s="8">
        <v>24</v>
      </c>
      <c r="B8" s="8">
        <v>814.83210454545463</v>
      </c>
      <c r="C8" s="8">
        <v>730.64610606060614</v>
      </c>
      <c r="D8" s="8">
        <v>56.201132575757576</v>
      </c>
      <c r="E8" s="8">
        <v>5.4528636363636362</v>
      </c>
      <c r="F8" s="8">
        <v>375.52651515151524</v>
      </c>
      <c r="G8" s="8">
        <v>2.0636553030303024</v>
      </c>
      <c r="H8" s="8">
        <v>77.155585939393944</v>
      </c>
      <c r="J8" s="15">
        <v>814.83661600079722</v>
      </c>
      <c r="K8" s="15">
        <v>730.42334926417288</v>
      </c>
      <c r="L8" s="15">
        <f t="shared" si="1"/>
        <v>84.413266736624337</v>
      </c>
      <c r="M8" s="16">
        <v>45.100000000000016</v>
      </c>
      <c r="N8" s="15">
        <v>-0.68702140060896044</v>
      </c>
      <c r="O8" s="16">
        <v>294.10139705669116</v>
      </c>
      <c r="P8" s="16">
        <f t="shared" si="2"/>
        <v>295.1217358263882</v>
      </c>
      <c r="Q8" s="15">
        <v>1.4828754277221983</v>
      </c>
      <c r="R8" s="15">
        <f t="shared" si="3"/>
        <v>1.4983628475136004</v>
      </c>
      <c r="S8" s="15">
        <f t="shared" si="4"/>
        <v>70.605110325843967</v>
      </c>
      <c r="T8" s="10"/>
      <c r="AE8" s="22">
        <v>30.8</v>
      </c>
      <c r="AF8" s="24">
        <f t="shared" si="5"/>
        <v>211.82890634408477</v>
      </c>
      <c r="AG8" s="23">
        <f t="shared" si="6"/>
        <v>0.75255327911158654</v>
      </c>
      <c r="AH8" s="15">
        <f t="shared" si="7"/>
        <v>49.405166251602743</v>
      </c>
      <c r="AI8" s="9">
        <v>56.3</v>
      </c>
      <c r="AJ8" s="1">
        <f t="shared" si="0"/>
        <v>377.638615002802</v>
      </c>
      <c r="AK8" s="23">
        <f t="shared" si="8"/>
        <v>2.0953495651836391</v>
      </c>
      <c r="AL8" s="15">
        <f t="shared" si="9"/>
        <v>77.161458262309907</v>
      </c>
      <c r="AM8" s="9">
        <v>56.3</v>
      </c>
      <c r="AN8" s="24">
        <f t="shared" si="10"/>
        <v>398.39663282237052</v>
      </c>
      <c r="AO8" s="23">
        <f t="shared" si="11"/>
        <v>2.203141268406597</v>
      </c>
      <c r="AP8" s="15">
        <f t="shared" si="12"/>
        <v>76.9036624391819</v>
      </c>
      <c r="AQ8" s="9">
        <v>60.3</v>
      </c>
      <c r="AR8" s="24">
        <f t="shared" si="13"/>
        <v>529.28961630800313</v>
      </c>
      <c r="AS8" s="1">
        <f t="shared" si="14"/>
        <v>2.7767413400705756</v>
      </c>
      <c r="AT8" s="15">
        <f t="shared" si="15"/>
        <v>72.956230819011665</v>
      </c>
      <c r="AU8" s="9">
        <v>80.3</v>
      </c>
      <c r="AV8" s="24">
        <f t="shared" si="16"/>
        <v>726.08863591728732</v>
      </c>
      <c r="AW8" s="23">
        <f t="shared" si="17"/>
        <v>4.1194944643462463</v>
      </c>
      <c r="AX8" s="15">
        <f t="shared" si="18"/>
        <v>78.899567140419492</v>
      </c>
      <c r="AY8" s="9">
        <v>74.8</v>
      </c>
      <c r="AZ8" s="24">
        <f t="shared" si="19"/>
        <v>743.82913351395518</v>
      </c>
      <c r="BA8" s="23">
        <f t="shared" si="20"/>
        <v>3.8065059381702184</v>
      </c>
      <c r="BB8" s="15">
        <f t="shared" si="21"/>
        <v>71.166181499117911</v>
      </c>
    </row>
    <row r="9" spans="1:54" x14ac:dyDescent="0.25">
      <c r="A9" s="2">
        <v>31</v>
      </c>
      <c r="B9" s="2">
        <v>814.83671825396823</v>
      </c>
      <c r="C9" s="2">
        <v>730.60871362433863</v>
      </c>
      <c r="D9" s="2">
        <v>59.784228835978837</v>
      </c>
      <c r="E9" s="2">
        <v>5.4494993386243387</v>
      </c>
      <c r="F9" s="2">
        <v>386.47374999999988</v>
      </c>
      <c r="G9" s="2">
        <v>2.1212242063492068</v>
      </c>
      <c r="H9" s="2">
        <v>77.022020093253957</v>
      </c>
      <c r="J9" s="17"/>
      <c r="K9" s="17"/>
      <c r="L9" s="17"/>
      <c r="M9" s="18"/>
      <c r="N9" s="17">
        <f>SUM(N5:N8)/4</f>
        <v>-0.68770311650625648</v>
      </c>
      <c r="O9" s="18"/>
      <c r="P9" s="19"/>
      <c r="Q9" s="18"/>
      <c r="R9" s="17"/>
      <c r="S9" s="17"/>
      <c r="AE9" s="22">
        <v>30.9</v>
      </c>
      <c r="AF9" s="24">
        <f t="shared" si="5"/>
        <v>212.67590830447114</v>
      </c>
      <c r="AG9" s="23">
        <f t="shared" si="6"/>
        <v>0.75892049292978392</v>
      </c>
      <c r="AH9" s="15">
        <f t="shared" si="7"/>
        <v>49.624748693543204</v>
      </c>
      <c r="AI9" s="9">
        <v>56.4</v>
      </c>
      <c r="AJ9" s="1">
        <f t="shared" si="0"/>
        <v>377.94302438069377</v>
      </c>
      <c r="AK9" s="23">
        <f t="shared" si="8"/>
        <v>2.0970533047316144</v>
      </c>
      <c r="AL9" s="15">
        <f t="shared" si="9"/>
        <v>77.161999398672407</v>
      </c>
      <c r="AM9" s="9">
        <v>56.4</v>
      </c>
      <c r="AN9" s="24">
        <f t="shared" si="10"/>
        <v>398.80541233707982</v>
      </c>
      <c r="AO9" s="23">
        <f t="shared" si="11"/>
        <v>2.2053742028751628</v>
      </c>
      <c r="AP9" s="15">
        <f t="shared" si="12"/>
        <v>76.902699162074271</v>
      </c>
      <c r="AQ9" s="9">
        <v>60.4</v>
      </c>
      <c r="AR9" s="24">
        <f t="shared" si="13"/>
        <v>529.99685568779523</v>
      </c>
      <c r="AS9" s="1">
        <f t="shared" si="14"/>
        <v>2.7830265004166357</v>
      </c>
      <c r="AT9" s="15">
        <f t="shared" si="15"/>
        <v>73.023792663889481</v>
      </c>
      <c r="AU9" s="9">
        <v>80.400000000000006</v>
      </c>
      <c r="AV9" s="24">
        <f t="shared" si="16"/>
        <v>726.69821313637703</v>
      </c>
      <c r="AW9" s="23">
        <f t="shared" si="17"/>
        <v>4.1275814226514171</v>
      </c>
      <c r="AX9" s="15">
        <f t="shared" si="18"/>
        <v>78.988141120995238</v>
      </c>
      <c r="AY9" s="9">
        <v>74.900000000000006</v>
      </c>
      <c r="AZ9" s="24">
        <f t="shared" si="19"/>
        <v>744.58270208894476</v>
      </c>
      <c r="BA9" s="23">
        <f t="shared" si="20"/>
        <v>3.8144572484126424</v>
      </c>
      <c r="BB9" s="15">
        <f t="shared" si="21"/>
        <v>71.242663175863655</v>
      </c>
    </row>
    <row r="10" spans="1:54" x14ac:dyDescent="0.25">
      <c r="A10" s="2">
        <v>35</v>
      </c>
      <c r="B10" s="2">
        <v>814.83355535714281</v>
      </c>
      <c r="C10" s="2">
        <v>730.6626347402597</v>
      </c>
      <c r="D10" s="2">
        <v>63.100000000000016</v>
      </c>
      <c r="E10" s="2">
        <v>5.4779253246753248</v>
      </c>
      <c r="F10" s="2">
        <v>396.37524350649346</v>
      </c>
      <c r="G10" s="2">
        <v>2.1627207792207792</v>
      </c>
      <c r="H10" s="2">
        <v>76.624891097402596</v>
      </c>
      <c r="J10" s="20">
        <v>814.83210454545463</v>
      </c>
      <c r="K10" s="20">
        <v>730.64610606060614</v>
      </c>
      <c r="L10" s="17">
        <f t="shared" si="1"/>
        <v>84.185998484848483</v>
      </c>
      <c r="M10" s="21">
        <v>56.201132575757576</v>
      </c>
      <c r="N10" s="20">
        <v>5.4528636363636398</v>
      </c>
      <c r="O10" s="21">
        <v>375.52651515151524</v>
      </c>
      <c r="P10" s="19">
        <f t="shared" si="2"/>
        <v>377.33764645169953</v>
      </c>
      <c r="Q10" s="20">
        <v>2.0636553030303024</v>
      </c>
      <c r="R10" s="17">
        <f t="shared" si="3"/>
        <v>2.0936580225518968</v>
      </c>
      <c r="S10" s="17">
        <f t="shared" si="4"/>
        <v>77.160662156916402</v>
      </c>
      <c r="AE10" s="22">
        <v>31</v>
      </c>
      <c r="AF10" s="24">
        <f t="shared" si="5"/>
        <v>213.51771842275366</v>
      </c>
      <c r="AG10" s="23">
        <f t="shared" si="6"/>
        <v>0.76526573151661825</v>
      </c>
      <c r="AH10" s="15">
        <f t="shared" si="7"/>
        <v>49.842369752909455</v>
      </c>
      <c r="AI10" s="9">
        <v>56.5</v>
      </c>
      <c r="AJ10" s="1">
        <f t="shared" si="0"/>
        <v>378.24742679872577</v>
      </c>
      <c r="AK10" s="23">
        <f t="shared" si="8"/>
        <v>2.0987498228224775</v>
      </c>
      <c r="AL10" s="15">
        <f t="shared" si="9"/>
        <v>77.162275580994191</v>
      </c>
      <c r="AM10" s="9">
        <v>56.5</v>
      </c>
      <c r="AN10" s="24">
        <f t="shared" si="10"/>
        <v>399.21244976103253</v>
      </c>
      <c r="AO10" s="23">
        <f t="shared" si="11"/>
        <v>2.2076589290669233</v>
      </c>
      <c r="AP10" s="15">
        <f t="shared" si="12"/>
        <v>76.903877609450618</v>
      </c>
      <c r="AQ10" s="9">
        <v>60.5</v>
      </c>
      <c r="AR10" s="24">
        <f t="shared" si="13"/>
        <v>530.7021626585356</v>
      </c>
      <c r="AS10" s="1">
        <f t="shared" si="14"/>
        <v>2.7893099045253713</v>
      </c>
      <c r="AT10" s="15">
        <f t="shared" si="15"/>
        <v>73.091394558247529</v>
      </c>
      <c r="AU10" s="9">
        <v>80.5</v>
      </c>
      <c r="AV10" s="24">
        <f t="shared" si="16"/>
        <v>727.30637451731172</v>
      </c>
      <c r="AW10" s="23">
        <f t="shared" si="17"/>
        <v>4.1355139434143666</v>
      </c>
      <c r="AX10" s="15">
        <f t="shared" si="18"/>
        <v>79.073767618044371</v>
      </c>
      <c r="AY10" s="9">
        <v>75</v>
      </c>
      <c r="AZ10" s="24">
        <f t="shared" si="19"/>
        <v>745.33629843299991</v>
      </c>
      <c r="BA10" s="23">
        <f t="shared" si="20"/>
        <v>3.8223929952937503</v>
      </c>
      <c r="BB10" s="15">
        <f t="shared" si="21"/>
        <v>71.318697159438784</v>
      </c>
    </row>
    <row r="11" spans="1:54" x14ac:dyDescent="0.25">
      <c r="A11" s="2"/>
      <c r="B11" s="2"/>
      <c r="C11" s="2"/>
      <c r="D11" s="2"/>
      <c r="E11" s="2"/>
      <c r="F11" s="2"/>
      <c r="G11" s="2"/>
      <c r="H11" s="2"/>
      <c r="J11" s="17">
        <v>814.83671825396823</v>
      </c>
      <c r="K11" s="17">
        <v>730.60871362433863</v>
      </c>
      <c r="L11" s="17">
        <f t="shared" si="1"/>
        <v>84.228004629629595</v>
      </c>
      <c r="M11" s="19">
        <v>59.784228835978837</v>
      </c>
      <c r="N11" s="17">
        <v>5.4494993386243387</v>
      </c>
      <c r="O11" s="19">
        <v>386.47374999999988</v>
      </c>
      <c r="P11" s="19">
        <f t="shared" si="2"/>
        <v>388.24083099469232</v>
      </c>
      <c r="Q11" s="17">
        <v>2.1212242063492068</v>
      </c>
      <c r="R11" s="17">
        <f t="shared" si="3"/>
        <v>2.1504541853474155</v>
      </c>
      <c r="S11" s="17">
        <f t="shared" si="4"/>
        <v>77.028124420887295</v>
      </c>
      <c r="AE11" s="22">
        <v>31.1</v>
      </c>
      <c r="AF11" s="24">
        <f t="shared" si="5"/>
        <v>214.35436789047219</v>
      </c>
      <c r="AG11" s="23">
        <f t="shared" si="6"/>
        <v>0.77158911728118174</v>
      </c>
      <c r="AH11" s="15">
        <f t="shared" si="7"/>
        <v>50.058069008099281</v>
      </c>
      <c r="AI11" s="9">
        <v>56.6</v>
      </c>
      <c r="AJ11" s="1">
        <f t="shared" si="0"/>
        <v>378.55182225689782</v>
      </c>
      <c r="AK11" s="23">
        <f t="shared" si="8"/>
        <v>2.1004391194562286</v>
      </c>
      <c r="AL11" s="15">
        <f t="shared" si="9"/>
        <v>77.162287448457846</v>
      </c>
      <c r="AM11" s="9">
        <v>56.6</v>
      </c>
      <c r="AN11" s="24">
        <f t="shared" si="10"/>
        <v>399.61776234340869</v>
      </c>
      <c r="AO11" s="23">
        <f t="shared" si="11"/>
        <v>2.2099932383306111</v>
      </c>
      <c r="AP11" s="15">
        <f t="shared" si="12"/>
        <v>76.907111072205581</v>
      </c>
      <c r="AQ11" s="9">
        <v>60.6</v>
      </c>
      <c r="AR11" s="24">
        <f t="shared" si="13"/>
        <v>531.40554188916713</v>
      </c>
      <c r="AS11" s="1">
        <f t="shared" si="14"/>
        <v>2.7955913564428201</v>
      </c>
      <c r="AT11" s="15">
        <f t="shared" si="15"/>
        <v>73.15903130932324</v>
      </c>
      <c r="AU11" s="9">
        <v>80.599999999999994</v>
      </c>
      <c r="AV11" s="24">
        <f t="shared" si="16"/>
        <v>727.91310366887956</v>
      </c>
      <c r="AW11" s="23">
        <f t="shared" si="17"/>
        <v>4.1432938308122971</v>
      </c>
      <c r="AX11" s="15">
        <f t="shared" si="18"/>
        <v>79.156490769721771</v>
      </c>
      <c r="AY11" s="9">
        <v>75.099999999999994</v>
      </c>
      <c r="AZ11" s="24">
        <f t="shared" si="19"/>
        <v>746.08992254612076</v>
      </c>
      <c r="BA11" s="23">
        <f t="shared" si="20"/>
        <v>3.8303131788135403</v>
      </c>
      <c r="BB11" s="15">
        <f t="shared" si="21"/>
        <v>71.39428479794573</v>
      </c>
    </row>
    <row r="12" spans="1:54" x14ac:dyDescent="0.25">
      <c r="A12" s="8" t="s">
        <v>0</v>
      </c>
      <c r="B12" s="8" t="s">
        <v>1</v>
      </c>
      <c r="C12" s="8" t="s">
        <v>2</v>
      </c>
      <c r="D12" s="8" t="s">
        <v>3</v>
      </c>
      <c r="E12" s="8" t="s">
        <v>9</v>
      </c>
      <c r="F12" s="8" t="s">
        <v>4</v>
      </c>
      <c r="G12" s="8" t="s">
        <v>5</v>
      </c>
      <c r="H12" s="8" t="s">
        <v>10</v>
      </c>
      <c r="J12" s="17">
        <v>814.83355535714281</v>
      </c>
      <c r="K12" s="17">
        <v>730.6626347402597</v>
      </c>
      <c r="L12" s="17">
        <f t="shared" si="1"/>
        <v>84.170920616883109</v>
      </c>
      <c r="M12" s="19">
        <v>63.100000000000016</v>
      </c>
      <c r="N12" s="17">
        <v>5.4779253246753248</v>
      </c>
      <c r="O12" s="19">
        <v>396.37524350649346</v>
      </c>
      <c r="P12" s="19">
        <f t="shared" si="2"/>
        <v>398.32259814099262</v>
      </c>
      <c r="Q12" s="17">
        <v>2.1627207792207792</v>
      </c>
      <c r="R12" s="17">
        <f t="shared" si="3"/>
        <v>2.1947533751592805</v>
      </c>
      <c r="S12" s="17">
        <f t="shared" si="4"/>
        <v>76.625110907479808</v>
      </c>
      <c r="AE12" s="22">
        <v>31.2</v>
      </c>
      <c r="AF12" s="24">
        <f t="shared" si="5"/>
        <v>215.18588789916623</v>
      </c>
      <c r="AG12" s="23">
        <f t="shared" si="6"/>
        <v>0.77789077263256345</v>
      </c>
      <c r="AH12" s="15">
        <f t="shared" si="7"/>
        <v>50.271885017915714</v>
      </c>
      <c r="AI12" s="9">
        <v>56.7</v>
      </c>
      <c r="AJ12" s="1">
        <f t="shared" si="0"/>
        <v>378.8562107552101</v>
      </c>
      <c r="AK12" s="23">
        <f t="shared" si="8"/>
        <v>2.1021211946328675</v>
      </c>
      <c r="AL12" s="15">
        <f t="shared" si="9"/>
        <v>77.162035638162521</v>
      </c>
      <c r="AM12" s="9">
        <v>56.7</v>
      </c>
      <c r="AN12" s="24">
        <f t="shared" si="10"/>
        <v>400.02136715733741</v>
      </c>
      <c r="AO12" s="23">
        <f t="shared" si="11"/>
        <v>2.2123749500161409</v>
      </c>
      <c r="AP12" s="15">
        <f t="shared" si="12"/>
        <v>76.912314253497527</v>
      </c>
      <c r="AQ12" s="9">
        <v>60.7</v>
      </c>
      <c r="AR12" s="24">
        <f t="shared" si="13"/>
        <v>532.10699804863361</v>
      </c>
      <c r="AS12" s="1">
        <f t="shared" si="14"/>
        <v>2.8018706602150303</v>
      </c>
      <c r="AT12" s="15">
        <f t="shared" si="15"/>
        <v>73.226697750233086</v>
      </c>
      <c r="AU12" s="9">
        <v>80.7</v>
      </c>
      <c r="AV12" s="24">
        <f t="shared" si="16"/>
        <v>728.51838419987143</v>
      </c>
      <c r="AW12" s="23">
        <f t="shared" si="17"/>
        <v>4.1509228890229224</v>
      </c>
      <c r="AX12" s="15">
        <f t="shared" si="18"/>
        <v>79.236354540311169</v>
      </c>
      <c r="AY12" s="9">
        <v>75.2</v>
      </c>
      <c r="AZ12" s="24">
        <f t="shared" si="19"/>
        <v>746.84357442830731</v>
      </c>
      <c r="BA12" s="23">
        <f t="shared" si="20"/>
        <v>3.8382177989720194</v>
      </c>
      <c r="BB12" s="15">
        <f t="shared" si="21"/>
        <v>71.469427434145331</v>
      </c>
    </row>
    <row r="13" spans="1:54" x14ac:dyDescent="0.25">
      <c r="A13" s="8">
        <v>54</v>
      </c>
      <c r="B13" s="8">
        <v>814.82738836805561</v>
      </c>
      <c r="C13" s="8">
        <v>730.65157118055572</v>
      </c>
      <c r="D13" s="8">
        <v>56.200623263888893</v>
      </c>
      <c r="E13" s="8">
        <v>11.045225694444438</v>
      </c>
      <c r="F13" s="8">
        <v>396.04772569444447</v>
      </c>
      <c r="G13" s="8">
        <v>2.1685659722222224</v>
      </c>
      <c r="H13" s="8">
        <v>76.888231151041651</v>
      </c>
      <c r="J13" s="17"/>
      <c r="K13" s="17"/>
      <c r="L13" s="17"/>
      <c r="M13" s="18"/>
      <c r="N13" s="17">
        <f>SUM(N10:N12)/3</f>
        <v>5.4600960998877675</v>
      </c>
      <c r="O13" s="18"/>
      <c r="P13" s="19"/>
      <c r="Q13" s="18"/>
      <c r="R13" s="17"/>
      <c r="S13" s="17"/>
      <c r="AE13" s="22">
        <v>31.3</v>
      </c>
      <c r="AF13" s="24">
        <f t="shared" si="5"/>
        <v>216.01230964037586</v>
      </c>
      <c r="AG13" s="23">
        <f t="shared" si="6"/>
        <v>0.78417081997985605</v>
      </c>
      <c r="AH13" s="15">
        <f t="shared" si="7"/>
        <v>50.483855353244557</v>
      </c>
      <c r="AI13" s="9">
        <v>56.8</v>
      </c>
      <c r="AJ13" s="1">
        <f t="shared" si="0"/>
        <v>379.16059229366249</v>
      </c>
      <c r="AK13" s="23">
        <f t="shared" si="8"/>
        <v>2.1037960483523932</v>
      </c>
      <c r="AL13" s="15">
        <f t="shared" si="9"/>
        <v>77.161520785132453</v>
      </c>
      <c r="AM13" s="9">
        <v>56.8</v>
      </c>
      <c r="AN13" s="24">
        <f t="shared" si="10"/>
        <v>400.42328109989376</v>
      </c>
      <c r="AO13" s="23">
        <f t="shared" si="11"/>
        <v>2.214801911475007</v>
      </c>
      <c r="AP13" s="15">
        <f t="shared" si="12"/>
        <v>76.919403257108073</v>
      </c>
      <c r="AQ13" s="9">
        <v>60.8</v>
      </c>
      <c r="AR13" s="24">
        <f t="shared" si="13"/>
        <v>532.80653580587796</v>
      </c>
      <c r="AS13" s="1">
        <f t="shared" si="14"/>
        <v>2.808147619888036</v>
      </c>
      <c r="AT13" s="15">
        <f t="shared" si="15"/>
        <v>73.294388739611762</v>
      </c>
      <c r="AU13" s="9">
        <v>80.8</v>
      </c>
      <c r="AV13" s="24">
        <f t="shared" si="16"/>
        <v>729.12219971907507</v>
      </c>
      <c r="AW13" s="23">
        <f t="shared" si="17"/>
        <v>4.1584029222237291</v>
      </c>
      <c r="AX13" s="15">
        <f t="shared" si="18"/>
        <v>79.313402721155867</v>
      </c>
      <c r="AY13" s="9">
        <v>75.3</v>
      </c>
      <c r="AZ13" s="24">
        <f t="shared" si="19"/>
        <v>747.59725407955932</v>
      </c>
      <c r="BA13" s="23">
        <f t="shared" si="20"/>
        <v>3.8461068557691807</v>
      </c>
      <c r="BB13" s="15">
        <f t="shared" si="21"/>
        <v>71.544126405482928</v>
      </c>
    </row>
    <row r="14" spans="1:54" x14ac:dyDescent="0.25">
      <c r="A14" s="8">
        <v>101</v>
      </c>
      <c r="B14" s="8">
        <v>814.80914875327994</v>
      </c>
      <c r="C14" s="8">
        <v>730.71558709703902</v>
      </c>
      <c r="D14" s="8">
        <v>60.323054488158895</v>
      </c>
      <c r="E14" s="8">
        <v>10.935565758055537</v>
      </c>
      <c r="F14" s="8">
        <v>411.46579544900976</v>
      </c>
      <c r="G14" s="8">
        <v>2.2810656888578884</v>
      </c>
      <c r="H14" s="8">
        <v>77.921087692999947</v>
      </c>
      <c r="J14" s="20">
        <v>814.82738836805561</v>
      </c>
      <c r="K14" s="20">
        <v>730.65157118055572</v>
      </c>
      <c r="L14" s="17">
        <f t="shared" si="1"/>
        <v>84.175817187499888</v>
      </c>
      <c r="M14" s="21">
        <v>56.200623263888893</v>
      </c>
      <c r="N14" s="20">
        <v>11.045225694444438</v>
      </c>
      <c r="O14" s="20">
        <v>396.04772569444447</v>
      </c>
      <c r="P14" s="19">
        <f t="shared" si="2"/>
        <v>397.98189530627525</v>
      </c>
      <c r="Q14" s="20">
        <v>2.1685659722222224</v>
      </c>
      <c r="R14" s="17">
        <f t="shared" si="3"/>
        <v>2.2004931222964625</v>
      </c>
      <c r="S14" s="17">
        <f t="shared" si="4"/>
        <v>76.891270363833712</v>
      </c>
      <c r="AE14" s="22">
        <v>31.4</v>
      </c>
      <c r="AF14" s="24">
        <f t="shared" si="5"/>
        <v>216.83366430564047</v>
      </c>
      <c r="AG14" s="23">
        <f t="shared" si="6"/>
        <v>0.79042938173215083</v>
      </c>
      <c r="AH14" s="15">
        <f t="shared" si="7"/>
        <v>50.694016627540385</v>
      </c>
      <c r="AI14" s="9">
        <v>56.9</v>
      </c>
      <c r="AJ14" s="1">
        <f t="shared" si="0"/>
        <v>379.4649668722551</v>
      </c>
      <c r="AK14" s="23">
        <f t="shared" si="8"/>
        <v>2.1054636806148079</v>
      </c>
      <c r="AL14" s="15">
        <f t="shared" si="9"/>
        <v>77.160743522325475</v>
      </c>
      <c r="AM14" s="9">
        <v>56.9</v>
      </c>
      <c r="AN14" s="24">
        <f t="shared" si="10"/>
        <v>400.82352089210372</v>
      </c>
      <c r="AO14" s="23">
        <f t="shared" si="11"/>
        <v>2.2172719980595446</v>
      </c>
      <c r="AP14" s="15">
        <f t="shared" si="12"/>
        <v>76.928295576005169</v>
      </c>
      <c r="AQ14" s="9">
        <v>60.9</v>
      </c>
      <c r="AR14" s="24">
        <f t="shared" si="13"/>
        <v>533.50415982984418</v>
      </c>
      <c r="AS14" s="1">
        <f t="shared" si="14"/>
        <v>2.8144220395078889</v>
      </c>
      <c r="AT14" s="15">
        <f t="shared" si="15"/>
        <v>73.362099161257504</v>
      </c>
      <c r="AU14" s="9">
        <v>80.900000000000006</v>
      </c>
      <c r="AV14" s="24">
        <f t="shared" si="16"/>
        <v>729.72453383527909</v>
      </c>
      <c r="AW14" s="23">
        <f t="shared" si="17"/>
        <v>4.16573573459209</v>
      </c>
      <c r="AX14" s="15">
        <f t="shared" si="18"/>
        <v>79.387678931614545</v>
      </c>
      <c r="AY14" s="9">
        <v>75.400000000000006</v>
      </c>
      <c r="AZ14" s="24">
        <f t="shared" si="19"/>
        <v>748.35096149987726</v>
      </c>
      <c r="BA14" s="23">
        <f t="shared" si="20"/>
        <v>3.8539803492050275</v>
      </c>
      <c r="BB14" s="15">
        <f t="shared" si="21"/>
        <v>71.618383044115035</v>
      </c>
    </row>
    <row r="15" spans="1:54" x14ac:dyDescent="0.25">
      <c r="A15" s="8">
        <v>34</v>
      </c>
      <c r="B15" s="8">
        <v>814.82761547619054</v>
      </c>
      <c r="C15" s="8">
        <v>730.72964523809515</v>
      </c>
      <c r="D15" s="8">
        <v>63.300166666666662</v>
      </c>
      <c r="E15" s="8">
        <v>10.910326190476184</v>
      </c>
      <c r="F15" s="8">
        <v>421.210380952381</v>
      </c>
      <c r="G15" s="8">
        <v>2.3426523809523818</v>
      </c>
      <c r="H15" s="8">
        <v>78.166602094047605</v>
      </c>
      <c r="J15" s="20">
        <v>814.80914875327994</v>
      </c>
      <c r="K15" s="20">
        <v>730.71558709703902</v>
      </c>
      <c r="L15" s="17">
        <f t="shared" si="1"/>
        <v>84.093561656240922</v>
      </c>
      <c r="M15" s="21">
        <v>60.323054488158895</v>
      </c>
      <c r="N15" s="20">
        <v>10.935565758055537</v>
      </c>
      <c r="O15" s="20">
        <v>411.46579544900976</v>
      </c>
      <c r="P15" s="19">
        <f t="shared" si="2"/>
        <v>413.67743149804681</v>
      </c>
      <c r="Q15" s="20">
        <v>2.2810656888578884</v>
      </c>
      <c r="R15" s="17">
        <f t="shared" si="3"/>
        <v>2.3180460559237752</v>
      </c>
      <c r="S15" s="17">
        <f t="shared" si="4"/>
        <v>77.925674271860075</v>
      </c>
      <c r="AE15" s="22">
        <v>31.5</v>
      </c>
      <c r="AF15" s="24">
        <f t="shared" si="5"/>
        <v>217.6499830864999</v>
      </c>
      <c r="AG15" s="23">
        <f t="shared" si="6"/>
        <v>0.79666658029853865</v>
      </c>
      <c r="AH15" s="15">
        <f t="shared" si="7"/>
        <v>50.90240452617288</v>
      </c>
      <c r="AI15" s="9">
        <v>57</v>
      </c>
      <c r="AJ15" s="1">
        <f t="shared" si="0"/>
        <v>379.76933449098772</v>
      </c>
      <c r="AK15" s="23">
        <f t="shared" si="8"/>
        <v>2.1071240914201104</v>
      </c>
      <c r="AL15" s="15">
        <f t="shared" si="9"/>
        <v>77.159704480641324</v>
      </c>
      <c r="AM15" s="9">
        <v>57</v>
      </c>
      <c r="AN15" s="24">
        <f t="shared" si="10"/>
        <v>401.22210307893283</v>
      </c>
      <c r="AO15" s="23">
        <f t="shared" si="11"/>
        <v>2.2197831131237251</v>
      </c>
      <c r="AP15" s="15">
        <f t="shared" si="12"/>
        <v>76.938910081201485</v>
      </c>
      <c r="AQ15" s="9">
        <v>61</v>
      </c>
      <c r="AR15" s="24">
        <f t="shared" si="13"/>
        <v>534.19987478947519</v>
      </c>
      <c r="AS15" s="1">
        <f t="shared" si="14"/>
        <v>2.8206937231206233</v>
      </c>
      <c r="AT15" s="15">
        <f t="shared" si="15"/>
        <v>73.429823923781328</v>
      </c>
      <c r="AU15" s="9">
        <v>81</v>
      </c>
      <c r="AV15" s="24">
        <f t="shared" si="16"/>
        <v>730.32537015727212</v>
      </c>
      <c r="AW15" s="23">
        <f t="shared" si="17"/>
        <v>4.1729231303058327</v>
      </c>
      <c r="AX15" s="15">
        <f t="shared" si="18"/>
        <v>79.459226620036091</v>
      </c>
      <c r="AY15" s="9">
        <v>75.5</v>
      </c>
      <c r="AZ15" s="24">
        <f t="shared" si="19"/>
        <v>749.10469668926078</v>
      </c>
      <c r="BA15" s="23">
        <f t="shared" si="20"/>
        <v>3.8618382792795565</v>
      </c>
      <c r="BB15" s="15">
        <f t="shared" si="21"/>
        <v>71.692198676935163</v>
      </c>
    </row>
    <row r="16" spans="1:54" x14ac:dyDescent="0.25">
      <c r="A16" s="8">
        <v>39</v>
      </c>
      <c r="B16" s="8">
        <v>814.82515662393178</v>
      </c>
      <c r="C16" s="8">
        <v>730.7497753739317</v>
      </c>
      <c r="D16" s="8">
        <v>66.100817841880357</v>
      </c>
      <c r="E16" s="8">
        <v>10.898061965811968</v>
      </c>
      <c r="F16" s="8">
        <v>429.93168269230767</v>
      </c>
      <c r="G16" s="8">
        <v>2.4023661858974368</v>
      </c>
      <c r="H16" s="8">
        <v>78.55338139663462</v>
      </c>
      <c r="J16" s="20">
        <v>814.82761547619054</v>
      </c>
      <c r="K16" s="20">
        <v>730.72964523809515</v>
      </c>
      <c r="L16" s="17">
        <f t="shared" si="1"/>
        <v>84.0979702380954</v>
      </c>
      <c r="M16" s="21">
        <v>63.300166666666662</v>
      </c>
      <c r="N16" s="20">
        <v>10.910326190476184</v>
      </c>
      <c r="O16" s="20">
        <v>421.210380952381</v>
      </c>
      <c r="P16" s="19">
        <f t="shared" si="2"/>
        <v>423.46329449578207</v>
      </c>
      <c r="Q16" s="20">
        <v>2.3426523809523818</v>
      </c>
      <c r="R16" s="17">
        <f t="shared" si="3"/>
        <v>2.3804439905477857</v>
      </c>
      <c r="S16" s="17">
        <f t="shared" si="4"/>
        <v>78.17403556988863</v>
      </c>
      <c r="AE16" s="22">
        <v>31.6</v>
      </c>
      <c r="AF16" s="24">
        <f t="shared" si="5"/>
        <v>218.46129717449389</v>
      </c>
      <c r="AG16" s="23">
        <f t="shared" si="6"/>
        <v>0.80288253808811083</v>
      </c>
      <c r="AH16" s="15">
        <f t="shared" si="7"/>
        <v>51.109053834683472</v>
      </c>
      <c r="AI16" s="9">
        <v>57.1</v>
      </c>
      <c r="AJ16" s="1">
        <f t="shared" si="0"/>
        <v>380.07369514986061</v>
      </c>
      <c r="AK16" s="23">
        <f t="shared" si="8"/>
        <v>2.1087772807682996</v>
      </c>
      <c r="AL16" s="15">
        <f t="shared" si="9"/>
        <v>77.158404288929887</v>
      </c>
      <c r="AM16" s="9">
        <v>57.1</v>
      </c>
      <c r="AN16" s="24">
        <f t="shared" si="10"/>
        <v>401.61904402930077</v>
      </c>
      <c r="AO16" s="23">
        <f t="shared" si="11"/>
        <v>2.2223331880230432</v>
      </c>
      <c r="AP16" s="15">
        <f t="shared" si="12"/>
        <v>76.951167010808746</v>
      </c>
      <c r="AQ16" s="9">
        <v>61.1</v>
      </c>
      <c r="AR16" s="24">
        <f t="shared" si="13"/>
        <v>534.89368535371477</v>
      </c>
      <c r="AS16" s="1">
        <f t="shared" si="14"/>
        <v>2.8269624747722837</v>
      </c>
      <c r="AT16" s="15">
        <f t="shared" si="15"/>
        <v>73.497557960262256</v>
      </c>
      <c r="AU16" s="9">
        <v>81.099999999999994</v>
      </c>
      <c r="AV16" s="24">
        <f t="shared" si="16"/>
        <v>730.9246922938446</v>
      </c>
      <c r="AW16" s="23">
        <f t="shared" si="17"/>
        <v>4.1799669135422732</v>
      </c>
      <c r="AX16" s="15">
        <f t="shared" si="18"/>
        <v>79.52808906471418</v>
      </c>
      <c r="AY16" s="9">
        <v>75.599999999999994</v>
      </c>
      <c r="AZ16" s="24">
        <f t="shared" si="19"/>
        <v>749.85845964770988</v>
      </c>
      <c r="BA16" s="23">
        <f t="shared" si="20"/>
        <v>3.8696806459927728</v>
      </c>
      <c r="BB16" s="15">
        <f t="shared" si="21"/>
        <v>71.765574625600138</v>
      </c>
    </row>
    <row r="17" spans="1:54" x14ac:dyDescent="0.25">
      <c r="A17" s="8">
        <v>32</v>
      </c>
      <c r="B17" s="8">
        <v>814.81119376623383</v>
      </c>
      <c r="C17" s="8">
        <v>730.76791082251088</v>
      </c>
      <c r="D17" s="8">
        <v>69.002503896103903</v>
      </c>
      <c r="E17" s="8">
        <v>10.894901298701301</v>
      </c>
      <c r="F17" s="8">
        <v>437.77686580086578</v>
      </c>
      <c r="G17" s="8">
        <v>2.4094181818181819</v>
      </c>
      <c r="H17" s="8">
        <v>77.39844444242425</v>
      </c>
      <c r="J17" s="20">
        <v>814.82515662393178</v>
      </c>
      <c r="K17" s="20">
        <v>730.7497753739317</v>
      </c>
      <c r="L17" s="17">
        <f t="shared" si="1"/>
        <v>84.075381250000078</v>
      </c>
      <c r="M17" s="21">
        <v>66.100817841880357</v>
      </c>
      <c r="N17" s="20">
        <v>10.898061965811968</v>
      </c>
      <c r="O17" s="20">
        <v>429.93168269230767</v>
      </c>
      <c r="P17" s="19">
        <f t="shared" si="2"/>
        <v>432.28930461884403</v>
      </c>
      <c r="Q17" s="20">
        <v>2.4023661858974368</v>
      </c>
      <c r="R17" s="17">
        <f t="shared" si="3"/>
        <v>2.4421049670203012</v>
      </c>
      <c r="S17" s="17">
        <f t="shared" si="4"/>
        <v>78.561573423318308</v>
      </c>
      <c r="AE17" s="22">
        <v>31.7</v>
      </c>
      <c r="AF17" s="24">
        <f t="shared" si="5"/>
        <v>219.26763776116206</v>
      </c>
      <c r="AG17" s="23">
        <f t="shared" si="6"/>
        <v>0.80907737750995823</v>
      </c>
      <c r="AH17" s="15">
        <f t="shared" si="7"/>
        <v>51.313998465998203</v>
      </c>
      <c r="AI17" s="9">
        <v>57.2</v>
      </c>
      <c r="AJ17" s="1">
        <f t="shared" si="0"/>
        <v>380.37804884887362</v>
      </c>
      <c r="AK17" s="23">
        <f t="shared" si="8"/>
        <v>2.1104232486593775</v>
      </c>
      <c r="AL17" s="15">
        <f t="shared" si="9"/>
        <v>77.156843573999922</v>
      </c>
      <c r="AM17" s="9">
        <v>57.2</v>
      </c>
      <c r="AN17" s="24">
        <f t="shared" si="10"/>
        <v>402.01435993607129</v>
      </c>
      <c r="AO17" s="23">
        <f t="shared" si="11"/>
        <v>2.2249201821137774</v>
      </c>
      <c r="AP17" s="15">
        <f t="shared" si="12"/>
        <v>76.964987959302235</v>
      </c>
      <c r="AQ17" s="9">
        <v>61.2</v>
      </c>
      <c r="AR17" s="24">
        <f t="shared" si="13"/>
        <v>535.58559619150606</v>
      </c>
      <c r="AS17" s="1">
        <f t="shared" si="14"/>
        <v>2.8332280985089202</v>
      </c>
      <c r="AT17" s="15">
        <f t="shared" si="15"/>
        <v>73.565296227907083</v>
      </c>
      <c r="AU17" s="9">
        <v>81.2</v>
      </c>
      <c r="AV17" s="24">
        <f t="shared" si="16"/>
        <v>731.5224838537838</v>
      </c>
      <c r="AW17" s="23">
        <f t="shared" si="17"/>
        <v>4.1868688884790686</v>
      </c>
      <c r="AX17" s="15">
        <f t="shared" si="18"/>
        <v>79.594309374886947</v>
      </c>
      <c r="AY17" s="9">
        <v>75.7</v>
      </c>
      <c r="AZ17" s="24">
        <f t="shared" si="19"/>
        <v>750.61225037522479</v>
      </c>
      <c r="BA17" s="23">
        <f t="shared" si="20"/>
        <v>3.8775074493446713</v>
      </c>
      <c r="BB17" s="15">
        <f t="shared" si="21"/>
        <v>71.838512206555279</v>
      </c>
    </row>
    <row r="18" spans="1:54" x14ac:dyDescent="0.25">
      <c r="A18" s="8">
        <v>30</v>
      </c>
      <c r="B18" s="8">
        <v>814.80161050000004</v>
      </c>
      <c r="C18" s="8">
        <v>730.77854166666657</v>
      </c>
      <c r="D18" s="8">
        <v>73.900993333333332</v>
      </c>
      <c r="E18" s="8">
        <v>10.892566666666658</v>
      </c>
      <c r="F18" s="8">
        <v>449.52044999999998</v>
      </c>
      <c r="G18" s="8">
        <v>2.46</v>
      </c>
      <c r="H18" s="8">
        <v>76.984136516666666</v>
      </c>
      <c r="J18" s="20">
        <v>814.81119376623383</v>
      </c>
      <c r="K18" s="20">
        <v>730.76791082251088</v>
      </c>
      <c r="L18" s="17">
        <f t="shared" si="1"/>
        <v>84.043282943722943</v>
      </c>
      <c r="M18" s="21">
        <v>69.002503896103903</v>
      </c>
      <c r="N18" s="20">
        <v>10.894901298701301</v>
      </c>
      <c r="O18" s="20">
        <v>437.77686580086578</v>
      </c>
      <c r="P18" s="19">
        <f t="shared" si="2"/>
        <v>440.26155803004127</v>
      </c>
      <c r="Q18" s="20">
        <v>2.4094181818181819</v>
      </c>
      <c r="R18" s="17">
        <f t="shared" si="3"/>
        <v>2.4506769091540259</v>
      </c>
      <c r="S18" s="17">
        <f t="shared" si="4"/>
        <v>77.409743644081459</v>
      </c>
      <c r="AE18" s="22">
        <v>31.8</v>
      </c>
      <c r="AF18" s="24">
        <f t="shared" si="5"/>
        <v>220.06903603804403</v>
      </c>
      <c r="AG18" s="23">
        <f t="shared" si="6"/>
        <v>0.81525122097317215</v>
      </c>
      <c r="AH18" s="15">
        <f t="shared" si="7"/>
        <v>51.517271486641931</v>
      </c>
      <c r="AI18" s="9">
        <v>57.3</v>
      </c>
      <c r="AJ18" s="1">
        <f t="shared" si="0"/>
        <v>380.68239558802668</v>
      </c>
      <c r="AK18" s="23">
        <f t="shared" si="8"/>
        <v>2.1120619950933435</v>
      </c>
      <c r="AL18" s="15">
        <f t="shared" si="9"/>
        <v>77.155022960626852</v>
      </c>
      <c r="AM18" s="9">
        <v>57.3</v>
      </c>
      <c r="AN18" s="24">
        <f t="shared" si="10"/>
        <v>402.40806681605272</v>
      </c>
      <c r="AO18" s="23">
        <f t="shared" si="11"/>
        <v>2.2275420827540131</v>
      </c>
      <c r="AP18" s="15">
        <f t="shared" si="12"/>
        <v>76.980295867065578</v>
      </c>
      <c r="AQ18" s="9">
        <v>61.3</v>
      </c>
      <c r="AR18" s="24">
        <f t="shared" si="13"/>
        <v>536.27561197179239</v>
      </c>
      <c r="AS18" s="1">
        <f t="shared" si="14"/>
        <v>2.8394903983765651</v>
      </c>
      <c r="AT18" s="15">
        <f t="shared" si="15"/>
        <v>73.633033707713977</v>
      </c>
      <c r="AU18" s="9">
        <v>81.3</v>
      </c>
      <c r="AV18" s="24">
        <f t="shared" si="16"/>
        <v>732.11872844588015</v>
      </c>
      <c r="AW18" s="23">
        <f t="shared" si="17"/>
        <v>4.1936308592938758</v>
      </c>
      <c r="AX18" s="15">
        <f t="shared" si="18"/>
        <v>79.657930491721729</v>
      </c>
      <c r="AY18" s="9">
        <v>75.8</v>
      </c>
      <c r="AZ18" s="24">
        <f t="shared" si="19"/>
        <v>751.36606887180517</v>
      </c>
      <c r="BA18" s="23">
        <f t="shared" si="20"/>
        <v>3.8853186893352554</v>
      </c>
      <c r="BB18" s="15">
        <f t="shared" si="21"/>
        <v>71.911012731060836</v>
      </c>
    </row>
    <row r="19" spans="1:54" x14ac:dyDescent="0.25">
      <c r="A19" s="8"/>
      <c r="B19" s="8"/>
      <c r="C19" s="8"/>
      <c r="D19" s="8"/>
      <c r="E19" s="8"/>
      <c r="F19" s="8"/>
      <c r="G19" s="8"/>
      <c r="H19" s="8"/>
      <c r="J19" s="20">
        <v>814.80161050000004</v>
      </c>
      <c r="K19" s="20">
        <v>730.77854166666657</v>
      </c>
      <c r="L19" s="17">
        <f t="shared" si="1"/>
        <v>84.023068833333468</v>
      </c>
      <c r="M19" s="21">
        <v>73.900993333333332</v>
      </c>
      <c r="N19" s="20">
        <v>10.892566666666658</v>
      </c>
      <c r="O19" s="20">
        <v>449.52044999999998</v>
      </c>
      <c r="P19" s="19">
        <f t="shared" si="2"/>
        <v>452.12617136252527</v>
      </c>
      <c r="Q19" s="20">
        <v>2.46</v>
      </c>
      <c r="R19" s="17">
        <f t="shared" si="3"/>
        <v>2.5030278762369429</v>
      </c>
      <c r="S19" s="17">
        <f t="shared" si="4"/>
        <v>76.98859180659241</v>
      </c>
      <c r="AE19" s="22">
        <v>31.9</v>
      </c>
      <c r="AF19" s="24">
        <f t="shared" si="5"/>
        <v>220.86552319667931</v>
      </c>
      <c r="AG19" s="23">
        <f t="shared" si="6"/>
        <v>0.82140419088684391</v>
      </c>
      <c r="AH19" s="15">
        <f t="shared" si="7"/>
        <v>51.718905141995897</v>
      </c>
      <c r="AI19" s="9">
        <v>57.4</v>
      </c>
      <c r="AJ19" s="1">
        <f t="shared" si="0"/>
        <v>380.98673536731997</v>
      </c>
      <c r="AK19" s="23">
        <f t="shared" si="8"/>
        <v>2.1136935200701967</v>
      </c>
      <c r="AL19" s="15">
        <f t="shared" si="9"/>
        <v>77.152943071561253</v>
      </c>
      <c r="AM19" s="9">
        <v>57.4</v>
      </c>
      <c r="AN19" s="24">
        <f t="shared" si="10"/>
        <v>402.80018051000479</v>
      </c>
      <c r="AO19" s="23">
        <f t="shared" si="11"/>
        <v>2.2301969053031314</v>
      </c>
      <c r="AP19" s="15">
        <f t="shared" si="12"/>
        <v>76.997015010096888</v>
      </c>
      <c r="AQ19" s="9">
        <v>61.4</v>
      </c>
      <c r="AR19" s="24">
        <f t="shared" si="13"/>
        <v>536.96373736351757</v>
      </c>
      <c r="AS19" s="1">
        <f t="shared" si="14"/>
        <v>2.8457491784212685</v>
      </c>
      <c r="AT19" s="15">
        <f t="shared" si="15"/>
        <v>73.700765404142885</v>
      </c>
      <c r="AU19" s="9">
        <v>81.400000000000006</v>
      </c>
      <c r="AV19" s="24">
        <f t="shared" si="16"/>
        <v>732.71340967892183</v>
      </c>
      <c r="AW19" s="23">
        <f t="shared" si="17"/>
        <v>4.2002546301638972</v>
      </c>
      <c r="AX19" s="15">
        <f t="shared" si="18"/>
        <v>79.718995189308259</v>
      </c>
      <c r="AY19" s="9">
        <v>75.900000000000006</v>
      </c>
      <c r="AZ19" s="24">
        <f t="shared" si="19"/>
        <v>752.11991513745136</v>
      </c>
      <c r="BA19" s="23">
        <f t="shared" si="20"/>
        <v>3.8931143659645251</v>
      </c>
      <c r="BB19" s="15">
        <f t="shared" si="21"/>
        <v>71.983077505216812</v>
      </c>
    </row>
    <row r="20" spans="1:54" x14ac:dyDescent="0.25">
      <c r="A20" s="8" t="s">
        <v>0</v>
      </c>
      <c r="B20" s="8" t="s">
        <v>1</v>
      </c>
      <c r="C20" s="8" t="s">
        <v>2</v>
      </c>
      <c r="D20" s="8" t="s">
        <v>3</v>
      </c>
      <c r="E20" s="8" t="s">
        <v>11</v>
      </c>
      <c r="F20" s="8" t="s">
        <v>4</v>
      </c>
      <c r="G20" s="8" t="s">
        <v>5</v>
      </c>
      <c r="H20" s="8" t="s">
        <v>12</v>
      </c>
      <c r="J20" s="17"/>
      <c r="K20" s="17"/>
      <c r="L20" s="17"/>
      <c r="M20" s="18"/>
      <c r="N20" s="17">
        <f>SUM(N14:N19)/6</f>
        <v>10.929441262359347</v>
      </c>
      <c r="O20" s="18"/>
      <c r="P20" s="19"/>
      <c r="Q20" s="18"/>
      <c r="R20" s="17"/>
      <c r="S20" s="17"/>
      <c r="AE20" s="22">
        <v>32</v>
      </c>
      <c r="AF20" s="24">
        <f t="shared" si="5"/>
        <v>221.65713042860807</v>
      </c>
      <c r="AG20" s="23">
        <f t="shared" si="6"/>
        <v>0.82753640966006481</v>
      </c>
      <c r="AH20" s="15">
        <f t="shared" si="7"/>
        <v>51.918930880638989</v>
      </c>
      <c r="AI20" s="9">
        <v>57.5</v>
      </c>
      <c r="AJ20" s="1">
        <f t="shared" si="0"/>
        <v>381.29106818675336</v>
      </c>
      <c r="AK20" s="23">
        <f t="shared" si="8"/>
        <v>2.1153178235899377</v>
      </c>
      <c r="AL20" s="15">
        <f t="shared" si="9"/>
        <v>77.150604527537055</v>
      </c>
      <c r="AM20" s="9">
        <v>57.5</v>
      </c>
      <c r="AN20" s="24">
        <f t="shared" si="10"/>
        <v>403.19071668263177</v>
      </c>
      <c r="AO20" s="23">
        <f t="shared" si="11"/>
        <v>2.2328826931216952</v>
      </c>
      <c r="AP20" s="15">
        <f t="shared" si="12"/>
        <v>77.015070989941847</v>
      </c>
      <c r="AQ20" s="9">
        <v>61.5</v>
      </c>
      <c r="AR20" s="24">
        <f t="shared" si="13"/>
        <v>537.64997703562449</v>
      </c>
      <c r="AS20" s="1">
        <f t="shared" si="14"/>
        <v>2.8520042426890715</v>
      </c>
      <c r="AT20" s="15">
        <f t="shared" si="15"/>
        <v>73.768486344788599</v>
      </c>
      <c r="AU20" s="9">
        <v>81.5</v>
      </c>
      <c r="AV20" s="24">
        <f t="shared" si="16"/>
        <v>733.30651116169793</v>
      </c>
      <c r="AW20" s="23">
        <f t="shared" si="17"/>
        <v>4.2067420052670172</v>
      </c>
      <c r="AX20" s="15">
        <f t="shared" si="18"/>
        <v>79.777546075689912</v>
      </c>
      <c r="AY20" s="9">
        <v>76</v>
      </c>
      <c r="AZ20" s="24">
        <f t="shared" si="19"/>
        <v>752.87378917216313</v>
      </c>
      <c r="BA20" s="23">
        <f t="shared" si="20"/>
        <v>3.9008944792324804</v>
      </c>
      <c r="BB20" s="15">
        <f t="shared" si="21"/>
        <v>72.054707829988729</v>
      </c>
    </row>
    <row r="21" spans="1:54" x14ac:dyDescent="0.25">
      <c r="A21" s="8">
        <v>39</v>
      </c>
      <c r="B21" s="8">
        <v>814.80612579365095</v>
      </c>
      <c r="C21" s="8">
        <v>730.89483581349202</v>
      </c>
      <c r="D21" s="8">
        <v>60.300565476190478</v>
      </c>
      <c r="E21" s="8">
        <v>39.754371031746032</v>
      </c>
      <c r="F21" s="8">
        <v>525.86833085317471</v>
      </c>
      <c r="G21" s="8">
        <v>2.720657242063492</v>
      </c>
      <c r="H21" s="8">
        <v>72.875649925099196</v>
      </c>
      <c r="J21" s="20">
        <v>814.80612579365095</v>
      </c>
      <c r="K21" s="20">
        <v>730.89483581349202</v>
      </c>
      <c r="L21" s="17">
        <f t="shared" si="1"/>
        <v>83.911289980158926</v>
      </c>
      <c r="M21" s="20">
        <v>60.300565476190478</v>
      </c>
      <c r="N21" s="20">
        <v>39.754371031746032</v>
      </c>
      <c r="O21" s="20">
        <v>525.86833085317471</v>
      </c>
      <c r="P21" s="19">
        <f t="shared" si="2"/>
        <v>529.26878526260771</v>
      </c>
      <c r="Q21" s="20">
        <v>2.720657242063492</v>
      </c>
      <c r="R21" s="17">
        <f t="shared" si="3"/>
        <v>2.7737775157054241</v>
      </c>
      <c r="S21" s="17">
        <f t="shared" si="4"/>
        <v>72.881227518211745</v>
      </c>
      <c r="AE21" s="22">
        <v>32.1</v>
      </c>
      <c r="AF21" s="24">
        <f t="shared" si="5"/>
        <v>222.44388892536961</v>
      </c>
      <c r="AG21" s="23">
        <f t="shared" si="6"/>
        <v>0.83364799970192527</v>
      </c>
      <c r="AH21" s="15">
        <f t="shared" si="7"/>
        <v>52.117379377811702</v>
      </c>
      <c r="AI21" s="9">
        <v>57.6</v>
      </c>
      <c r="AJ21" s="1">
        <f t="shared" si="0"/>
        <v>381.59539404632699</v>
      </c>
      <c r="AK21" s="23">
        <f t="shared" si="8"/>
        <v>2.1169349056525668</v>
      </c>
      <c r="AL21" s="15">
        <f t="shared" si="9"/>
        <v>77.148007947279609</v>
      </c>
      <c r="AM21" s="9">
        <v>57.6</v>
      </c>
      <c r="AN21" s="24">
        <f t="shared" si="10"/>
        <v>403.57969082258523</v>
      </c>
      <c r="AO21" s="23">
        <f t="shared" si="11"/>
        <v>2.2355975175713354</v>
      </c>
      <c r="AP21" s="15">
        <f t="shared" si="12"/>
        <v>77.034390723829915</v>
      </c>
      <c r="AQ21" s="9">
        <v>61.6</v>
      </c>
      <c r="AR21" s="24">
        <f t="shared" si="13"/>
        <v>538.33433565705695</v>
      </c>
      <c r="AS21" s="1">
        <f t="shared" si="14"/>
        <v>2.8582553952260099</v>
      </c>
      <c r="AT21" s="15">
        <f t="shared" si="15"/>
        <v>73.836191580059221</v>
      </c>
      <c r="AU21" s="9">
        <v>81.599999999999994</v>
      </c>
      <c r="AV21" s="24">
        <f t="shared" si="16"/>
        <v>733.8980165029966</v>
      </c>
      <c r="AW21" s="23">
        <f t="shared" si="17"/>
        <v>4.2130947887804382</v>
      </c>
      <c r="AX21" s="15">
        <f t="shared" si="18"/>
        <v>79.833625593857079</v>
      </c>
      <c r="AY21" s="9">
        <v>76.099999999999994</v>
      </c>
      <c r="AZ21" s="24">
        <f t="shared" si="19"/>
        <v>753.6276909759406</v>
      </c>
      <c r="BA21" s="23">
        <f t="shared" si="20"/>
        <v>3.9086590291391161</v>
      </c>
      <c r="BB21" s="15">
        <f t="shared" si="21"/>
        <v>72.125905001232525</v>
      </c>
    </row>
    <row r="22" spans="1:54" x14ac:dyDescent="0.25">
      <c r="A22" s="8">
        <v>27</v>
      </c>
      <c r="B22" s="8">
        <v>814.79478928571439</v>
      </c>
      <c r="C22" s="8">
        <v>730.98654523809535</v>
      </c>
      <c r="D22" s="8">
        <v>65.100000000000009</v>
      </c>
      <c r="E22" s="8">
        <v>39.804073809523814</v>
      </c>
      <c r="F22" s="8">
        <v>557.26688095238092</v>
      </c>
      <c r="G22" s="8">
        <v>3.0203547619047617</v>
      </c>
      <c r="H22" s="8">
        <v>76.444799316666675</v>
      </c>
      <c r="J22" s="20">
        <v>814.79478928571439</v>
      </c>
      <c r="K22" s="20">
        <v>730.98654523809535</v>
      </c>
      <c r="L22" s="17">
        <f t="shared" si="1"/>
        <v>83.808244047619041</v>
      </c>
      <c r="M22" s="20">
        <v>65.100000000000009</v>
      </c>
      <c r="N22" s="20">
        <v>39.804073809523814</v>
      </c>
      <c r="O22" s="20">
        <v>557.26688095238092</v>
      </c>
      <c r="P22" s="19">
        <f t="shared" si="2"/>
        <v>561.21507122317428</v>
      </c>
      <c r="Q22" s="20">
        <v>3.0203547619047617</v>
      </c>
      <c r="R22" s="17">
        <f t="shared" si="3"/>
        <v>3.0850075651585649</v>
      </c>
      <c r="S22" s="17">
        <f t="shared" si="4"/>
        <v>76.444676059489097</v>
      </c>
      <c r="AE22" s="22">
        <v>32.200000000000003</v>
      </c>
      <c r="AF22" s="24">
        <f t="shared" si="5"/>
        <v>223.22582987850387</v>
      </c>
      <c r="AG22" s="23">
        <f t="shared" si="6"/>
        <v>0.83973908342151793</v>
      </c>
      <c r="AH22" s="15">
        <f t="shared" si="7"/>
        <v>52.31428055803849</v>
      </c>
      <c r="AI22" s="9">
        <v>57.7</v>
      </c>
      <c r="AJ22" s="1">
        <f t="shared" si="0"/>
        <v>381.89971294604072</v>
      </c>
      <c r="AK22" s="23">
        <f t="shared" si="8"/>
        <v>2.1185447662580836</v>
      </c>
      <c r="AL22" s="15">
        <f t="shared" si="9"/>
        <v>77.145153947513862</v>
      </c>
      <c r="AM22" s="9">
        <v>57.7</v>
      </c>
      <c r="AN22" s="24">
        <f t="shared" si="10"/>
        <v>403.96711824246313</v>
      </c>
      <c r="AO22" s="23">
        <f t="shared" si="11"/>
        <v>2.2383394780157175</v>
      </c>
      <c r="AP22" s="15">
        <f t="shared" si="12"/>
        <v>77.054902435048518</v>
      </c>
      <c r="AQ22" s="9">
        <v>61.7</v>
      </c>
      <c r="AR22" s="24">
        <f t="shared" si="13"/>
        <v>539.01681789675854</v>
      </c>
      <c r="AS22" s="1">
        <f t="shared" si="14"/>
        <v>2.864502440078132</v>
      </c>
      <c r="AT22" s="15">
        <f t="shared" si="15"/>
        <v>73.903876182859733</v>
      </c>
      <c r="AU22" s="9">
        <v>81.7</v>
      </c>
      <c r="AV22" s="24">
        <f t="shared" si="16"/>
        <v>734.48790931160829</v>
      </c>
      <c r="AW22" s="23">
        <f t="shared" si="17"/>
        <v>4.2193147848821013</v>
      </c>
      <c r="AX22" s="15">
        <f t="shared" si="18"/>
        <v>79.887276022801402</v>
      </c>
      <c r="AY22" s="9">
        <v>76.2</v>
      </c>
      <c r="AZ22" s="24">
        <f t="shared" si="19"/>
        <v>754.38162054878376</v>
      </c>
      <c r="BA22" s="23">
        <f t="shared" si="20"/>
        <v>3.916408015684441</v>
      </c>
      <c r="BB22" s="15">
        <f t="shared" si="21"/>
        <v>72.196670309720076</v>
      </c>
    </row>
    <row r="23" spans="1:54" x14ac:dyDescent="0.25">
      <c r="A23" s="8">
        <v>14</v>
      </c>
      <c r="B23" s="8">
        <v>814.79143214285727</v>
      </c>
      <c r="C23" s="8">
        <v>731.01844642857145</v>
      </c>
      <c r="D23" s="8">
        <v>70.101309523809533</v>
      </c>
      <c r="E23" s="8">
        <v>39.838857142857151</v>
      </c>
      <c r="F23" s="8">
        <v>585.91583333333324</v>
      </c>
      <c r="G23" s="8">
        <v>3.2682857142857147</v>
      </c>
      <c r="H23" s="8">
        <v>78.702257089285695</v>
      </c>
      <c r="J23" s="20">
        <v>814.79143214285727</v>
      </c>
      <c r="K23" s="20">
        <v>731.01844642857145</v>
      </c>
      <c r="L23" s="17">
        <f t="shared" si="1"/>
        <v>83.772985714285824</v>
      </c>
      <c r="M23" s="20">
        <v>70.101309523809533</v>
      </c>
      <c r="N23" s="20">
        <v>39.838857142857151</v>
      </c>
      <c r="O23" s="20">
        <v>585.91583333333324</v>
      </c>
      <c r="P23" s="19">
        <f t="shared" si="2"/>
        <v>590.1911595809388</v>
      </c>
      <c r="Q23" s="20">
        <v>3.2682857142857147</v>
      </c>
      <c r="R23" s="17">
        <f t="shared" si="3"/>
        <v>3.3403533732796307</v>
      </c>
      <c r="S23" s="17">
        <f t="shared" si="4"/>
        <v>78.708212514123375</v>
      </c>
      <c r="AE23" s="22">
        <v>32.299999999999997</v>
      </c>
      <c r="AF23" s="24">
        <f t="shared" si="5"/>
        <v>224.00298447955049</v>
      </c>
      <c r="AG23" s="23">
        <f t="shared" si="6"/>
        <v>0.84580978322793232</v>
      </c>
      <c r="AH23" s="15">
        <f t="shared" si="7"/>
        <v>52.509663616943669</v>
      </c>
      <c r="AI23" s="9">
        <v>57.8</v>
      </c>
      <c r="AJ23" s="1">
        <f t="shared" si="0"/>
        <v>382.20402488589451</v>
      </c>
      <c r="AK23" s="23">
        <f t="shared" si="8"/>
        <v>2.1201474054064873</v>
      </c>
      <c r="AL23" s="15">
        <f t="shared" si="9"/>
        <v>77.14204314297244</v>
      </c>
      <c r="AM23" s="9">
        <v>57.8</v>
      </c>
      <c r="AN23" s="24">
        <f t="shared" si="10"/>
        <v>404.35301407881116</v>
      </c>
      <c r="AO23" s="23">
        <f t="shared" si="11"/>
        <v>2.2411067018192341</v>
      </c>
      <c r="AP23" s="15">
        <f t="shared" si="12"/>
        <v>77.07653564343353</v>
      </c>
      <c r="AQ23" s="9">
        <v>61.8</v>
      </c>
      <c r="AR23" s="24">
        <f t="shared" si="13"/>
        <v>539.69742842367191</v>
      </c>
      <c r="AS23" s="1">
        <f t="shared" si="14"/>
        <v>2.8707451812914826</v>
      </c>
      <c r="AT23" s="15">
        <f t="shared" si="15"/>
        <v>73.971535248279068</v>
      </c>
      <c r="AU23" s="9">
        <v>81.8</v>
      </c>
      <c r="AV23" s="24">
        <f t="shared" si="16"/>
        <v>735.07617319632072</v>
      </c>
      <c r="AW23" s="23">
        <f t="shared" si="17"/>
        <v>4.2254037977492658</v>
      </c>
      <c r="AX23" s="15">
        <f t="shared" si="18"/>
        <v>79.938539478525669</v>
      </c>
      <c r="AY23" s="9">
        <v>76.3</v>
      </c>
      <c r="AZ23" s="24">
        <f t="shared" si="19"/>
        <v>755.13557789069262</v>
      </c>
      <c r="BA23" s="23">
        <f t="shared" si="20"/>
        <v>3.9241414388684479</v>
      </c>
      <c r="BB23" s="15">
        <f t="shared" si="21"/>
        <v>72.267005041163458</v>
      </c>
    </row>
    <row r="24" spans="1:54" x14ac:dyDescent="0.25">
      <c r="A24" s="8">
        <v>30</v>
      </c>
      <c r="B24" s="8">
        <v>814.77795624999999</v>
      </c>
      <c r="C24" s="8">
        <v>731.04808333333347</v>
      </c>
      <c r="D24" s="8">
        <v>73.002826388888906</v>
      </c>
      <c r="E24" s="8">
        <v>39.848652777777787</v>
      </c>
      <c r="F24" s="8">
        <v>600.091736111111</v>
      </c>
      <c r="G24" s="8">
        <v>3.3929652777777783</v>
      </c>
      <c r="H24" s="8">
        <v>79.814085312500012</v>
      </c>
      <c r="J24" s="20">
        <v>814.77795624999999</v>
      </c>
      <c r="K24" s="20">
        <v>731.04808333333347</v>
      </c>
      <c r="L24" s="17">
        <f t="shared" si="1"/>
        <v>83.729872916666523</v>
      </c>
      <c r="M24" s="20">
        <v>73.002826388888906</v>
      </c>
      <c r="N24" s="20">
        <v>39.848652777777787</v>
      </c>
      <c r="O24" s="20">
        <v>600.091736111111</v>
      </c>
      <c r="P24" s="19">
        <f t="shared" si="2"/>
        <v>604.62610339915932</v>
      </c>
      <c r="Q24" s="20">
        <v>3.3929652777777783</v>
      </c>
      <c r="R24" s="17">
        <f t="shared" si="3"/>
        <v>3.4704608999734763</v>
      </c>
      <c r="S24" s="17">
        <f t="shared" si="4"/>
        <v>79.821631354728922</v>
      </c>
      <c r="AE24" s="22">
        <v>32.4</v>
      </c>
      <c r="AF24" s="24">
        <f t="shared" si="5"/>
        <v>224.77538392004885</v>
      </c>
      <c r="AG24" s="23">
        <f t="shared" si="6"/>
        <v>0.85186022153026064</v>
      </c>
      <c r="AH24" s="15">
        <f t="shared" si="7"/>
        <v>52.703557042294818</v>
      </c>
      <c r="AI24" s="9">
        <v>57.9</v>
      </c>
      <c r="AJ24" s="1">
        <f t="shared" si="0"/>
        <v>382.50832986588853</v>
      </c>
      <c r="AK24" s="23">
        <f t="shared" si="8"/>
        <v>2.12174282309778</v>
      </c>
      <c r="AL24" s="15">
        <f t="shared" si="9"/>
        <v>77.138676146403625</v>
      </c>
      <c r="AM24" s="9">
        <v>57.9</v>
      </c>
      <c r="AN24" s="24">
        <f t="shared" si="10"/>
        <v>404.73739329212276</v>
      </c>
      <c r="AO24" s="23">
        <f t="shared" si="11"/>
        <v>2.2438973443480279</v>
      </c>
      <c r="AP24" s="15">
        <f t="shared" si="12"/>
        <v>77.099221156130085</v>
      </c>
      <c r="AQ24" s="9">
        <v>61.9</v>
      </c>
      <c r="AR24" s="24">
        <f t="shared" si="13"/>
        <v>540.37617190674086</v>
      </c>
      <c r="AS24" s="1">
        <f t="shared" si="14"/>
        <v>2.8769834229120956</v>
      </c>
      <c r="AT24" s="15">
        <f t="shared" si="15"/>
        <v>74.039163893281483</v>
      </c>
      <c r="AU24" s="9">
        <v>81.900000000000006</v>
      </c>
      <c r="AV24" s="24">
        <f t="shared" si="16"/>
        <v>735.66279176592298</v>
      </c>
      <c r="AW24" s="23">
        <f t="shared" si="17"/>
        <v>4.2313636315594749</v>
      </c>
      <c r="AX24" s="15">
        <f t="shared" si="18"/>
        <v>79.987457915106418</v>
      </c>
      <c r="AY24" s="9">
        <v>76.400000000000006</v>
      </c>
      <c r="AZ24" s="24">
        <f t="shared" si="19"/>
        <v>755.88956300166706</v>
      </c>
      <c r="BA24" s="23">
        <f t="shared" si="20"/>
        <v>3.9318592986911405</v>
      </c>
      <c r="BB24" s="15">
        <f t="shared" si="21"/>
        <v>72.336910476240305</v>
      </c>
    </row>
    <row r="25" spans="1:54" x14ac:dyDescent="0.25">
      <c r="A25" s="8">
        <v>44</v>
      </c>
      <c r="B25" s="8">
        <v>814.76734674603176</v>
      </c>
      <c r="C25" s="8">
        <v>731.13094777777792</v>
      </c>
      <c r="D25" s="8">
        <v>74.798834126984119</v>
      </c>
      <c r="E25" s="8">
        <v>39.849697857142857</v>
      </c>
      <c r="F25" s="8">
        <v>609.31027261904751</v>
      </c>
      <c r="G25" s="8">
        <v>3.5115747619047619</v>
      </c>
      <c r="H25" s="8">
        <v>81.444345204365092</v>
      </c>
      <c r="J25" s="20">
        <v>814.76734674603176</v>
      </c>
      <c r="K25" s="20">
        <v>731.13094777777792</v>
      </c>
      <c r="L25" s="17">
        <f t="shared" si="1"/>
        <v>83.636398968253843</v>
      </c>
      <c r="M25" s="20">
        <v>74.798834126984119</v>
      </c>
      <c r="N25" s="20">
        <v>39.849697857142857</v>
      </c>
      <c r="O25" s="20">
        <v>609.31027261904751</v>
      </c>
      <c r="P25" s="19">
        <f t="shared" si="2"/>
        <v>614.2572628224824</v>
      </c>
      <c r="Q25" s="20">
        <v>3.5115747619047619</v>
      </c>
      <c r="R25" s="17">
        <f t="shared" si="3"/>
        <v>3.5978024991480115</v>
      </c>
      <c r="S25" s="17">
        <f t="shared" si="4"/>
        <v>81.453050846545892</v>
      </c>
      <c r="AE25" s="22">
        <v>32.5</v>
      </c>
      <c r="AF25" s="24">
        <f t="shared" si="5"/>
        <v>225.54305939153915</v>
      </c>
      <c r="AG25" s="23">
        <f t="shared" si="6"/>
        <v>0.85789052073759464</v>
      </c>
      <c r="AH25" s="15">
        <f t="shared" si="7"/>
        <v>52.895988634303606</v>
      </c>
      <c r="AI25" s="9">
        <v>58</v>
      </c>
      <c r="AJ25" s="1">
        <f t="shared" si="0"/>
        <v>382.81262788602265</v>
      </c>
      <c r="AK25" s="23">
        <f t="shared" si="8"/>
        <v>2.1233310193319603</v>
      </c>
      <c r="AL25" s="15">
        <f t="shared" si="9"/>
        <v>77.135053568579409</v>
      </c>
      <c r="AM25" s="9">
        <v>58</v>
      </c>
      <c r="AN25" s="24">
        <f t="shared" si="10"/>
        <v>405.12027066683549</v>
      </c>
      <c r="AO25" s="23">
        <f t="shared" si="11"/>
        <v>2.2467095889688551</v>
      </c>
      <c r="AP25" s="15">
        <f t="shared" si="12"/>
        <v>77.122891058465513</v>
      </c>
      <c r="AQ25" s="9">
        <v>62</v>
      </c>
      <c r="AR25" s="24">
        <f t="shared" si="13"/>
        <v>541.05305301490898</v>
      </c>
      <c r="AS25" s="1">
        <f t="shared" si="14"/>
        <v>2.8832169689860248</v>
      </c>
      <c r="AT25" s="15">
        <f t="shared" si="15"/>
        <v>74.106757256403625</v>
      </c>
      <c r="AU25" s="9">
        <v>82</v>
      </c>
      <c r="AV25" s="24">
        <f t="shared" si="16"/>
        <v>736.24774862920458</v>
      </c>
      <c r="AW25" s="23">
        <f t="shared" si="17"/>
        <v>4.2371960904903858</v>
      </c>
      <c r="AX25" s="15">
        <f t="shared" si="18"/>
        <v>80.034073125743831</v>
      </c>
      <c r="AY25" s="9">
        <v>76.5</v>
      </c>
      <c r="AZ25" s="24">
        <f t="shared" si="19"/>
        <v>756.64357588170708</v>
      </c>
      <c r="BA25" s="23">
        <f t="shared" si="20"/>
        <v>3.9395615951525169</v>
      </c>
      <c r="BB25" s="15">
        <f t="shared" si="21"/>
        <v>72.406387890618021</v>
      </c>
    </row>
    <row r="26" spans="1:54" x14ac:dyDescent="0.25">
      <c r="A26" s="8">
        <v>17</v>
      </c>
      <c r="B26" s="8">
        <v>814.77716750000002</v>
      </c>
      <c r="C26" s="8">
        <v>731.13610000000006</v>
      </c>
      <c r="D26" s="8">
        <v>75.100000000000009</v>
      </c>
      <c r="E26" s="8">
        <v>39.839836111111119</v>
      </c>
      <c r="F26" s="8">
        <v>610.8345833333334</v>
      </c>
      <c r="G26" s="8">
        <v>3.5185</v>
      </c>
      <c r="H26" s="8">
        <v>81.399921647222214</v>
      </c>
      <c r="J26" s="20">
        <v>814.77716750000002</v>
      </c>
      <c r="K26" s="20">
        <v>731.13610000000006</v>
      </c>
      <c r="L26" s="17">
        <f t="shared" si="1"/>
        <v>83.641067499999963</v>
      </c>
      <c r="M26" s="20">
        <v>75.100000000000009</v>
      </c>
      <c r="N26" s="20">
        <v>39.839836111111119</v>
      </c>
      <c r="O26" s="20">
        <v>610.8345833333334</v>
      </c>
      <c r="P26" s="19">
        <f t="shared" si="2"/>
        <v>615.77676351765047</v>
      </c>
      <c r="Q26" s="20">
        <v>3.5185</v>
      </c>
      <c r="R26" s="17">
        <f t="shared" si="3"/>
        <v>3.6045959748060996</v>
      </c>
      <c r="S26" s="17">
        <f t="shared" si="4"/>
        <v>81.405478484590972</v>
      </c>
      <c r="AE26" s="22">
        <v>32.6</v>
      </c>
      <c r="AF26" s="24">
        <f t="shared" si="5"/>
        <v>226.30604208556076</v>
      </c>
      <c r="AG26" s="23">
        <f t="shared" si="6"/>
        <v>0.86390080325902385</v>
      </c>
      <c r="AH26" s="15">
        <f t="shared" si="7"/>
        <v>53.086985525216342</v>
      </c>
      <c r="AI26" s="9">
        <v>58.1</v>
      </c>
      <c r="AJ26" s="1">
        <f t="shared" si="0"/>
        <v>383.11691894629701</v>
      </c>
      <c r="AK26" s="23">
        <f t="shared" si="8"/>
        <v>2.124911994109028</v>
      </c>
      <c r="AL26" s="15">
        <f t="shared" si="9"/>
        <v>77.131176018303393</v>
      </c>
      <c r="AM26" s="9">
        <v>58.1</v>
      </c>
      <c r="AN26" s="24">
        <f t="shared" si="10"/>
        <v>405.5016608113383</v>
      </c>
      <c r="AO26" s="23">
        <f t="shared" si="11"/>
        <v>2.2495416470507905</v>
      </c>
      <c r="AP26" s="15">
        <f t="shared" si="12"/>
        <v>77.147478705098095</v>
      </c>
      <c r="AQ26" s="9">
        <v>62.1</v>
      </c>
      <c r="AR26" s="24">
        <f t="shared" si="13"/>
        <v>541.72807641711961</v>
      </c>
      <c r="AS26" s="1">
        <f t="shared" si="14"/>
        <v>2.8894456235593005</v>
      </c>
      <c r="AT26" s="15">
        <f t="shared" si="15"/>
        <v>74.174310497453732</v>
      </c>
      <c r="AU26" s="9">
        <v>82.1</v>
      </c>
      <c r="AV26" s="24">
        <f t="shared" si="16"/>
        <v>736.83102739495371</v>
      </c>
      <c r="AW26" s="23">
        <f t="shared" si="17"/>
        <v>4.242902978719485</v>
      </c>
      <c r="AX26" s="15">
        <f t="shared" si="18"/>
        <v>80.078426743817715</v>
      </c>
      <c r="AY26" s="9">
        <v>76.599999999999994</v>
      </c>
      <c r="AZ26" s="24">
        <f t="shared" si="19"/>
        <v>757.39761653081291</v>
      </c>
      <c r="BA26" s="23">
        <f t="shared" si="20"/>
        <v>3.9472483282525772</v>
      </c>
      <c r="BB26" s="15">
        <f t="shared" si="21"/>
        <v>72.475438554978396</v>
      </c>
    </row>
    <row r="27" spans="1:54" x14ac:dyDescent="0.25">
      <c r="A27" s="8">
        <v>10</v>
      </c>
      <c r="B27" s="8">
        <v>814.76848749999999</v>
      </c>
      <c r="C27" s="8">
        <v>731.16720833333341</v>
      </c>
      <c r="D27" s="8">
        <v>78.20279166666667</v>
      </c>
      <c r="E27" s="8">
        <v>39.850583333333333</v>
      </c>
      <c r="F27" s="8">
        <v>624.13625000000002</v>
      </c>
      <c r="G27" s="8">
        <v>3.5824583333333333</v>
      </c>
      <c r="H27" s="8">
        <v>81.152352958333339</v>
      </c>
      <c r="J27" s="20">
        <v>814.76848749999999</v>
      </c>
      <c r="K27" s="20">
        <v>731.16720833333341</v>
      </c>
      <c r="L27" s="17">
        <f t="shared" si="1"/>
        <v>83.601279166666586</v>
      </c>
      <c r="M27" s="20">
        <v>78.20279166666667</v>
      </c>
      <c r="N27" s="20">
        <v>39.850583333333333</v>
      </c>
      <c r="O27" s="20">
        <v>624.13625000000002</v>
      </c>
      <c r="P27" s="19">
        <f t="shared" si="2"/>
        <v>629.33575853463185</v>
      </c>
      <c r="Q27" s="20">
        <v>3.5824583333333333</v>
      </c>
      <c r="R27" s="17">
        <f t="shared" si="3"/>
        <v>3.6727397273048572</v>
      </c>
      <c r="S27" s="17">
        <f t="shared" si="4"/>
        <v>81.157391619197895</v>
      </c>
      <c r="W27" s="9"/>
      <c r="AE27" s="22">
        <v>32.700000000000003</v>
      </c>
      <c r="AF27" s="24">
        <f t="shared" si="5"/>
        <v>227.06436319365343</v>
      </c>
      <c r="AG27" s="23">
        <f t="shared" si="6"/>
        <v>0.86989119150364047</v>
      </c>
      <c r="AH27" s="15">
        <f t="shared" si="7"/>
        <v>53.276574198221425</v>
      </c>
      <c r="AI27" s="9">
        <v>58.2</v>
      </c>
      <c r="AJ27" s="1">
        <f t="shared" si="0"/>
        <v>383.42120304671141</v>
      </c>
      <c r="AK27" s="23">
        <f t="shared" si="8"/>
        <v>2.1264857474289838</v>
      </c>
      <c r="AL27" s="15">
        <f t="shared" si="9"/>
        <v>77.127044102418807</v>
      </c>
      <c r="AM27" s="9">
        <v>58.2</v>
      </c>
      <c r="AN27" s="24">
        <f t="shared" si="10"/>
        <v>405.88157815796148</v>
      </c>
      <c r="AO27" s="23">
        <f t="shared" si="11"/>
        <v>2.2523917579638635</v>
      </c>
      <c r="AP27" s="15">
        <f t="shared" si="12"/>
        <v>77.172918711240087</v>
      </c>
      <c r="AQ27" s="9">
        <v>62.2</v>
      </c>
      <c r="AR27" s="24">
        <f t="shared" si="13"/>
        <v>542.40124678231609</v>
      </c>
      <c r="AS27" s="1">
        <f t="shared" si="14"/>
        <v>2.8956691906779763</v>
      </c>
      <c r="AT27" s="15">
        <f t="shared" si="15"/>
        <v>74.24181879721742</v>
      </c>
      <c r="AU27" s="9">
        <v>82.2</v>
      </c>
      <c r="AV27" s="24">
        <f t="shared" si="16"/>
        <v>737.41261167195989</v>
      </c>
      <c r="AW27" s="23">
        <f t="shared" si="17"/>
        <v>4.2484861004243726</v>
      </c>
      <c r="AX27" s="15">
        <f t="shared" si="18"/>
        <v>80.120560243962061</v>
      </c>
      <c r="AY27" s="9">
        <v>76.7</v>
      </c>
      <c r="AZ27" s="24">
        <f t="shared" si="19"/>
        <v>758.15168494898444</v>
      </c>
      <c r="BA27" s="23">
        <f t="shared" si="20"/>
        <v>3.9549194979913249</v>
      </c>
      <c r="BB27" s="15">
        <f t="shared" si="21"/>
        <v>72.544063735042101</v>
      </c>
    </row>
    <row r="28" spans="1:54" x14ac:dyDescent="0.25">
      <c r="A28" s="8">
        <v>5</v>
      </c>
      <c r="B28" s="8">
        <v>814.76486666666676</v>
      </c>
      <c r="C28" s="8">
        <v>731.21950000000004</v>
      </c>
      <c r="D28" s="8">
        <v>83.1</v>
      </c>
      <c r="E28" s="8">
        <v>39.85883333333333</v>
      </c>
      <c r="F28" s="8">
        <v>644.05916666666667</v>
      </c>
      <c r="G28" s="8">
        <v>3.6869999999999998</v>
      </c>
      <c r="H28" s="8">
        <v>80.987420166666666</v>
      </c>
      <c r="J28" s="20">
        <v>814.76486666666676</v>
      </c>
      <c r="K28" s="20">
        <v>731.21950000000004</v>
      </c>
      <c r="L28" s="17">
        <f t="shared" si="1"/>
        <v>83.545366666666723</v>
      </c>
      <c r="M28" s="20">
        <v>83.1</v>
      </c>
      <c r="N28" s="20">
        <v>39.85883333333333</v>
      </c>
      <c r="O28" s="20">
        <v>644.05916666666667</v>
      </c>
      <c r="P28" s="19">
        <f t="shared" si="2"/>
        <v>649.64192403162474</v>
      </c>
      <c r="Q28" s="20">
        <v>3.6869999999999998</v>
      </c>
      <c r="R28" s="17">
        <f t="shared" si="3"/>
        <v>3.7837111263324723</v>
      </c>
      <c r="S28" s="17">
        <f t="shared" si="4"/>
        <v>80.99612925287893</v>
      </c>
      <c r="Z28" s="9"/>
      <c r="AE28" s="22">
        <v>32.799999999999997</v>
      </c>
      <c r="AF28" s="24">
        <f t="shared" si="5"/>
        <v>227.81805390735656</v>
      </c>
      <c r="AG28" s="23">
        <f t="shared" si="6"/>
        <v>0.87586180788053536</v>
      </c>
      <c r="AH28" s="15">
        <f t="shared" si="7"/>
        <v>53.464780505701789</v>
      </c>
      <c r="AI28" s="9">
        <v>58.3</v>
      </c>
      <c r="AJ28" s="1">
        <f t="shared" si="0"/>
        <v>383.72548018726593</v>
      </c>
      <c r="AK28" s="23">
        <f t="shared" si="8"/>
        <v>2.1280522792918273</v>
      </c>
      <c r="AL28" s="15">
        <f t="shared" si="9"/>
        <v>77.122658425816326</v>
      </c>
      <c r="AM28" s="9">
        <v>58.3</v>
      </c>
      <c r="AN28" s="24">
        <f t="shared" si="10"/>
        <v>406.26003696298858</v>
      </c>
      <c r="AO28" s="23">
        <f t="shared" si="11"/>
        <v>2.2552581890787167</v>
      </c>
      <c r="AP28" s="15">
        <f t="shared" si="12"/>
        <v>77.199146944083282</v>
      </c>
      <c r="AQ28" s="9">
        <v>62.3</v>
      </c>
      <c r="AR28" s="24">
        <f t="shared" si="13"/>
        <v>543.07256877944155</v>
      </c>
      <c r="AS28" s="1">
        <f t="shared" si="14"/>
        <v>2.9018874743880865</v>
      </c>
      <c r="AT28" s="15">
        <f t="shared" si="15"/>
        <v>74.309277357165229</v>
      </c>
      <c r="AU28" s="9">
        <v>82.3</v>
      </c>
      <c r="AV28" s="24">
        <f t="shared" si="16"/>
        <v>737.99248506901222</v>
      </c>
      <c r="AW28" s="23">
        <f t="shared" si="17"/>
        <v>4.2539472597824783</v>
      </c>
      <c r="AX28" s="15">
        <f t="shared" si="18"/>
        <v>80.160514943137073</v>
      </c>
      <c r="AY28" s="9">
        <v>76.8</v>
      </c>
      <c r="AZ28" s="24">
        <f t="shared" si="19"/>
        <v>758.90578113622155</v>
      </c>
      <c r="BA28" s="23">
        <f t="shared" si="20"/>
        <v>3.9625751043687547</v>
      </c>
      <c r="BB28" s="15">
        <f t="shared" si="21"/>
        <v>72.612264691592458</v>
      </c>
    </row>
    <row r="29" spans="1:54" x14ac:dyDescent="0.25">
      <c r="A29" s="8"/>
      <c r="B29" s="8"/>
      <c r="C29" s="8"/>
      <c r="D29" s="8"/>
      <c r="E29" s="8"/>
      <c r="F29" s="8"/>
      <c r="G29" s="8"/>
      <c r="H29" s="8"/>
      <c r="J29" s="18"/>
      <c r="K29" s="18"/>
      <c r="L29" s="17"/>
      <c r="M29" s="18"/>
      <c r="N29" s="17">
        <f>SUM(N21:N28)/8</f>
        <v>39.83061317460318</v>
      </c>
      <c r="O29" s="18"/>
      <c r="P29" s="19"/>
      <c r="Q29" s="18"/>
      <c r="R29" s="17"/>
      <c r="S29" s="17"/>
      <c r="AE29" s="22">
        <v>32.9</v>
      </c>
      <c r="AF29" s="24">
        <f t="shared" si="5"/>
        <v>228.56714541821043</v>
      </c>
      <c r="AG29" s="23">
        <f t="shared" si="6"/>
        <v>0.88181277479880071</v>
      </c>
      <c r="AH29" s="15">
        <f t="shared" si="7"/>
        <v>53.651629686858371</v>
      </c>
      <c r="AI29" s="9">
        <v>58.4</v>
      </c>
      <c r="AJ29" s="1">
        <f t="shared" si="0"/>
        <v>384.02975036796067</v>
      </c>
      <c r="AK29" s="23">
        <f t="shared" si="8"/>
        <v>2.129611589697558</v>
      </c>
      <c r="AL29" s="15">
        <f t="shared" si="9"/>
        <v>77.11801959144185</v>
      </c>
      <c r="AM29" s="9">
        <v>58.4</v>
      </c>
      <c r="AN29" s="24">
        <f t="shared" si="10"/>
        <v>406.63705130664493</v>
      </c>
      <c r="AO29" s="23">
        <f t="shared" si="11"/>
        <v>2.2581392357684251</v>
      </c>
      <c r="AP29" s="15">
        <f t="shared" si="12"/>
        <v>77.22610051447036</v>
      </c>
      <c r="AQ29" s="9">
        <v>62.4</v>
      </c>
      <c r="AR29" s="24">
        <f t="shared" si="13"/>
        <v>543.74204707743957</v>
      </c>
      <c r="AS29" s="1">
        <f t="shared" si="14"/>
        <v>2.9081002787356809</v>
      </c>
      <c r="AT29" s="15">
        <f t="shared" si="15"/>
        <v>74.376681399166003</v>
      </c>
      <c r="AU29" s="9">
        <v>82.4</v>
      </c>
      <c r="AV29" s="24">
        <f t="shared" si="16"/>
        <v>738.57063119489885</v>
      </c>
      <c r="AW29" s="23">
        <f t="shared" si="17"/>
        <v>4.2592882609714025</v>
      </c>
      <c r="AX29" s="15">
        <f t="shared" si="18"/>
        <v>80.198332001720871</v>
      </c>
      <c r="AY29" s="9">
        <v>76.900000000000006</v>
      </c>
      <c r="AZ29" s="24">
        <f t="shared" si="19"/>
        <v>759.65990509252435</v>
      </c>
      <c r="BA29" s="23">
        <f t="shared" si="20"/>
        <v>3.9702151473848701</v>
      </c>
      <c r="BB29" s="15">
        <f t="shared" si="21"/>
        <v>72.680042680499881</v>
      </c>
    </row>
    <row r="30" spans="1:54" x14ac:dyDescent="0.25">
      <c r="A30" s="8" t="s">
        <v>0</v>
      </c>
      <c r="B30" s="8" t="s">
        <v>1</v>
      </c>
      <c r="C30" s="8" t="s">
        <v>2</v>
      </c>
      <c r="D30" s="8" t="s">
        <v>3</v>
      </c>
      <c r="E30" s="8" t="s">
        <v>13</v>
      </c>
      <c r="F30" s="8" t="s">
        <v>4</v>
      </c>
      <c r="G30" s="8" t="s">
        <v>5</v>
      </c>
      <c r="H30" s="8" t="s">
        <v>14</v>
      </c>
      <c r="J30" s="18"/>
      <c r="K30" s="18"/>
      <c r="L30" s="17"/>
      <c r="M30" s="18"/>
      <c r="N30" s="18"/>
      <c r="O30" s="18"/>
      <c r="P30" s="19"/>
      <c r="Q30" s="18"/>
      <c r="R30" s="17"/>
      <c r="S30" s="17"/>
      <c r="AE30" s="22">
        <v>33</v>
      </c>
      <c r="AF30" s="24">
        <f t="shared" si="5"/>
        <v>229.31166891775433</v>
      </c>
      <c r="AG30" s="23">
        <f t="shared" si="6"/>
        <v>0.88774421466752651</v>
      </c>
      <c r="AH30" s="15">
        <f t="shared" si="7"/>
        <v>53.837146384730097</v>
      </c>
      <c r="AI30" s="9">
        <v>58.5</v>
      </c>
      <c r="AJ30" s="1">
        <f t="shared" si="0"/>
        <v>384.33401358879553</v>
      </c>
      <c r="AK30" s="23">
        <f t="shared" si="8"/>
        <v>2.1311636786461774</v>
      </c>
      <c r="AL30" s="15">
        <f t="shared" si="9"/>
        <v>77.113128200304502</v>
      </c>
      <c r="AM30" s="9">
        <v>58.5</v>
      </c>
      <c r="AN30" s="24">
        <f t="shared" si="10"/>
        <v>407.01263509310502</v>
      </c>
      <c r="AO30" s="23">
        <f t="shared" si="11"/>
        <v>2.2610332214066773</v>
      </c>
      <c r="AP30" s="15">
        <f t="shared" si="12"/>
        <v>77.25371776860122</v>
      </c>
      <c r="AQ30" s="9">
        <v>62.5</v>
      </c>
      <c r="AR30" s="24">
        <f t="shared" si="13"/>
        <v>544.40968634525393</v>
      </c>
      <c r="AS30" s="1">
        <f t="shared" si="14"/>
        <v>2.9143074077667972</v>
      </c>
      <c r="AT30" s="15">
        <f t="shared" si="15"/>
        <v>74.444026165203113</v>
      </c>
      <c r="AU30" s="9">
        <v>82.5</v>
      </c>
      <c r="AV30" s="24">
        <f t="shared" si="16"/>
        <v>739.14703365840887</v>
      </c>
      <c r="AW30" s="23">
        <f t="shared" si="17"/>
        <v>4.264510908168802</v>
      </c>
      <c r="AX30" s="15">
        <f t="shared" si="18"/>
        <v>80.234052424600023</v>
      </c>
      <c r="AY30" s="9">
        <v>77</v>
      </c>
      <c r="AZ30" s="24">
        <f t="shared" si="19"/>
        <v>760.41405681789274</v>
      </c>
      <c r="BA30" s="23">
        <f t="shared" si="20"/>
        <v>3.9778396270396676</v>
      </c>
      <c r="BB30" s="15">
        <f t="shared" si="21"/>
        <v>72.74739895274557</v>
      </c>
    </row>
    <row r="31" spans="1:54" x14ac:dyDescent="0.25">
      <c r="A31" s="8">
        <v>18</v>
      </c>
      <c r="B31" s="8">
        <v>814.75946500000009</v>
      </c>
      <c r="C31" s="8">
        <v>731.1599124999999</v>
      </c>
      <c r="D31" s="8">
        <v>80.172816666666662</v>
      </c>
      <c r="E31" s="8">
        <v>59.760775000000002</v>
      </c>
      <c r="F31" s="8">
        <v>719.31145833333323</v>
      </c>
      <c r="G31" s="8">
        <v>4.0078541666666654</v>
      </c>
      <c r="H31" s="8">
        <v>78.773009016666677</v>
      </c>
      <c r="J31" s="20">
        <v>814.75946500000009</v>
      </c>
      <c r="K31" s="20">
        <v>731.1599124999999</v>
      </c>
      <c r="L31" s="17">
        <f t="shared" si="1"/>
        <v>83.599552500000186</v>
      </c>
      <c r="M31" s="20">
        <v>80.172816666666662</v>
      </c>
      <c r="N31" s="20">
        <v>59.760775000000002</v>
      </c>
      <c r="O31" s="20">
        <v>719.31145833333323</v>
      </c>
      <c r="P31" s="19">
        <f t="shared" si="2"/>
        <v>725.31133569976782</v>
      </c>
      <c r="Q31" s="20">
        <v>4.0078541666666654</v>
      </c>
      <c r="R31" s="17">
        <f t="shared" si="3"/>
        <v>4.1089832418240979</v>
      </c>
      <c r="S31" s="17">
        <f t="shared" si="4"/>
        <v>78.782587711874342</v>
      </c>
      <c r="AE31" s="22">
        <v>33.1</v>
      </c>
      <c r="AF31" s="24">
        <f t="shared" si="5"/>
        <v>230.05165559752822</v>
      </c>
      <c r="AG31" s="23">
        <f t="shared" si="6"/>
        <v>0.8936562498958045</v>
      </c>
      <c r="AH31" s="15">
        <f t="shared" si="7"/>
        <v>54.021354662633492</v>
      </c>
      <c r="AI31" s="9">
        <v>58.6</v>
      </c>
      <c r="AJ31" s="1">
        <f t="shared" si="0"/>
        <v>384.63826984977061</v>
      </c>
      <c r="AK31" s="23">
        <f t="shared" si="8"/>
        <v>2.1327085461376845</v>
      </c>
      <c r="AL31" s="15">
        <f t="shared" si="9"/>
        <v>77.107984851484176</v>
      </c>
      <c r="AM31" s="9">
        <v>58.6</v>
      </c>
      <c r="AN31" s="24">
        <f t="shared" si="10"/>
        <v>407.38680205049059</v>
      </c>
      <c r="AO31" s="23">
        <f t="shared" si="11"/>
        <v>2.2639384973689118</v>
      </c>
      <c r="AP31" s="15">
        <f t="shared" si="12"/>
        <v>77.281938280001057</v>
      </c>
      <c r="AQ31" s="9">
        <v>62.6</v>
      </c>
      <c r="AR31" s="24">
        <f t="shared" si="13"/>
        <v>545.07549125182754</v>
      </c>
      <c r="AS31" s="1">
        <f t="shared" si="14"/>
        <v>2.9205086655274783</v>
      </c>
      <c r="AT31" s="15">
        <f t="shared" si="15"/>
        <v>74.511306917095453</v>
      </c>
      <c r="AU31" s="9">
        <v>82.6</v>
      </c>
      <c r="AV31" s="24">
        <f t="shared" si="16"/>
        <v>739.72167606833182</v>
      </c>
      <c r="AW31" s="23">
        <f t="shared" si="17"/>
        <v>4.2696170055518792</v>
      </c>
      <c r="AX31" s="15">
        <f t="shared" si="18"/>
        <v>80.26771706226036</v>
      </c>
      <c r="AY31" s="9">
        <v>77.099999999999994</v>
      </c>
      <c r="AZ31" s="24">
        <f t="shared" si="19"/>
        <v>761.16823631232683</v>
      </c>
      <c r="BA31" s="23">
        <f t="shared" si="20"/>
        <v>3.9854485433331543</v>
      </c>
      <c r="BB31" s="15">
        <f t="shared" si="21"/>
        <v>72.81433475444544</v>
      </c>
    </row>
    <row r="32" spans="1:54" x14ac:dyDescent="0.25">
      <c r="A32" s="8">
        <v>3</v>
      </c>
      <c r="B32" s="8">
        <v>814.75540000000001</v>
      </c>
      <c r="C32" s="8">
        <v>731.29433333333327</v>
      </c>
      <c r="D32" s="8">
        <v>85.087333333333319</v>
      </c>
      <c r="E32" s="8">
        <v>59.782999999999994</v>
      </c>
      <c r="F32" s="8">
        <v>746.55000000000007</v>
      </c>
      <c r="G32" s="8">
        <v>4.2463333333333333</v>
      </c>
      <c r="H32" s="8">
        <v>80.558513999999988</v>
      </c>
      <c r="J32" s="20">
        <v>814.75540000000001</v>
      </c>
      <c r="K32" s="20">
        <v>731.29433333333327</v>
      </c>
      <c r="L32" s="17">
        <f t="shared" si="1"/>
        <v>83.461066666666738</v>
      </c>
      <c r="M32" s="20">
        <v>85.087333333333319</v>
      </c>
      <c r="N32" s="20">
        <v>59.782999999999994</v>
      </c>
      <c r="O32" s="20">
        <v>746.55000000000007</v>
      </c>
      <c r="P32" s="19">
        <f t="shared" si="2"/>
        <v>753.40135546746251</v>
      </c>
      <c r="Q32" s="20">
        <v>4.2463333333333333</v>
      </c>
      <c r="R32" s="17">
        <f t="shared" si="3"/>
        <v>4.3643198874305327</v>
      </c>
      <c r="S32" s="17">
        <f t="shared" si="4"/>
        <v>80.55834112374049</v>
      </c>
      <c r="AE32" s="22">
        <v>33.200000000000003</v>
      </c>
      <c r="AF32" s="24">
        <f t="shared" si="5"/>
        <v>230.78713664907161</v>
      </c>
      <c r="AG32" s="23">
        <f t="shared" si="6"/>
        <v>0.8995490028927251</v>
      </c>
      <c r="AH32" s="15">
        <f t="shared" si="7"/>
        <v>54.204278020045365</v>
      </c>
      <c r="AI32" s="9">
        <v>58.7</v>
      </c>
      <c r="AJ32" s="1">
        <f t="shared" si="0"/>
        <v>384.94251915088569</v>
      </c>
      <c r="AK32" s="23">
        <f t="shared" si="8"/>
        <v>2.1342461921720792</v>
      </c>
      <c r="AL32" s="15">
        <f t="shared" si="9"/>
        <v>77.102590142139505</v>
      </c>
      <c r="AM32" s="9">
        <v>58.7</v>
      </c>
      <c r="AN32" s="24">
        <f t="shared" si="10"/>
        <v>407.75956573086887</v>
      </c>
      <c r="AO32" s="23">
        <f t="shared" si="11"/>
        <v>2.2668534430316356</v>
      </c>
      <c r="AP32" s="15">
        <f t="shared" si="12"/>
        <v>77.310702841581403</v>
      </c>
      <c r="AQ32" s="9">
        <v>62.7</v>
      </c>
      <c r="AR32" s="24">
        <f t="shared" si="13"/>
        <v>545.7394664661042</v>
      </c>
      <c r="AS32" s="1">
        <f t="shared" si="14"/>
        <v>2.9267038560637655</v>
      </c>
      <c r="AT32" s="15">
        <f t="shared" si="15"/>
        <v>74.578518936221656</v>
      </c>
      <c r="AU32" s="9">
        <v>82.7</v>
      </c>
      <c r="AV32" s="24">
        <f t="shared" si="16"/>
        <v>740.29454203345676</v>
      </c>
      <c r="AW32" s="23">
        <f t="shared" si="17"/>
        <v>4.2746083572985185</v>
      </c>
      <c r="AX32" s="15">
        <f t="shared" si="18"/>
        <v>80.299366611916696</v>
      </c>
      <c r="AY32" s="9">
        <v>77.2</v>
      </c>
      <c r="AZ32" s="24">
        <f t="shared" si="19"/>
        <v>761.92244357582661</v>
      </c>
      <c r="BA32" s="23">
        <f t="shared" si="20"/>
        <v>3.9930418962653231</v>
      </c>
      <c r="BB32" s="15">
        <f t="shared" si="21"/>
        <v>72.880851326873398</v>
      </c>
    </row>
    <row r="33" spans="1:54" x14ac:dyDescent="0.25">
      <c r="A33" s="8">
        <v>34</v>
      </c>
      <c r="B33" s="8">
        <v>814.75414030303034</v>
      </c>
      <c r="C33" s="8">
        <v>731.39067676767684</v>
      </c>
      <c r="D33" s="8">
        <v>88.137997474747479</v>
      </c>
      <c r="E33" s="8">
        <v>59.844032323232319</v>
      </c>
      <c r="F33" s="8">
        <v>760.87598484848468</v>
      </c>
      <c r="G33" s="8">
        <v>4.2971545454545454</v>
      </c>
      <c r="H33" s="8">
        <v>80.077604133838378</v>
      </c>
      <c r="J33" s="20">
        <v>814.75414030303034</v>
      </c>
      <c r="K33" s="20">
        <v>731.39067676767684</v>
      </c>
      <c r="L33" s="17">
        <f t="shared" si="1"/>
        <v>83.363463535353503</v>
      </c>
      <c r="M33" s="20">
        <v>88.137997474747479</v>
      </c>
      <c r="N33" s="20">
        <v>59.844032323232319</v>
      </c>
      <c r="O33" s="20">
        <v>760.87598484848468</v>
      </c>
      <c r="P33" s="19">
        <f t="shared" si="2"/>
        <v>768.30819351192861</v>
      </c>
      <c r="Q33" s="20">
        <v>4.2971545454545454</v>
      </c>
      <c r="R33" s="17">
        <f t="shared" si="3"/>
        <v>4.4243119080901749</v>
      </c>
      <c r="S33" s="17">
        <f t="shared" si="4"/>
        <v>80.081206666093678</v>
      </c>
      <c r="AE33" s="22">
        <v>33.299999999999997</v>
      </c>
      <c r="AF33" s="24">
        <f t="shared" si="5"/>
        <v>231.518143263924</v>
      </c>
      <c r="AG33" s="23">
        <f t="shared" si="6"/>
        <v>0.90542259606738051</v>
      </c>
      <c r="AH33" s="15">
        <f t="shared" si="7"/>
        <v>54.385939407950247</v>
      </c>
      <c r="AI33" s="9">
        <v>58.8</v>
      </c>
      <c r="AJ33" s="1">
        <f t="shared" si="0"/>
        <v>385.24676149214099</v>
      </c>
      <c r="AK33" s="23">
        <f t="shared" si="8"/>
        <v>2.1357766167493617</v>
      </c>
      <c r="AL33" s="15">
        <f t="shared" si="9"/>
        <v>77.09694466751526</v>
      </c>
      <c r="AM33" s="9">
        <v>58.8</v>
      </c>
      <c r="AN33" s="24">
        <f t="shared" si="10"/>
        <v>408.13093951025712</v>
      </c>
      <c r="AO33" s="23">
        <f t="shared" si="11"/>
        <v>2.2697764657725372</v>
      </c>
      <c r="AP33" s="15">
        <f t="shared" si="12"/>
        <v>77.339953457877968</v>
      </c>
      <c r="AQ33" s="9">
        <v>62.8</v>
      </c>
      <c r="AR33" s="24">
        <f t="shared" si="13"/>
        <v>546.40161665702658</v>
      </c>
      <c r="AS33" s="1">
        <f t="shared" si="14"/>
        <v>2.9328927834217016</v>
      </c>
      <c r="AT33" s="15">
        <f t="shared" si="15"/>
        <v>74.64565752324863</v>
      </c>
      <c r="AU33" s="9">
        <v>82.8</v>
      </c>
      <c r="AV33" s="24">
        <f t="shared" si="16"/>
        <v>740.86561516257098</v>
      </c>
      <c r="AW33" s="23">
        <f t="shared" si="17"/>
        <v>4.2794867675863202</v>
      </c>
      <c r="AX33" s="15">
        <f t="shared" si="18"/>
        <v>80.329041618610077</v>
      </c>
      <c r="AY33" s="9">
        <v>77.3</v>
      </c>
      <c r="AZ33" s="24">
        <f t="shared" si="19"/>
        <v>762.67667860839208</v>
      </c>
      <c r="BA33" s="23">
        <f t="shared" si="20"/>
        <v>4.000619685836174</v>
      </c>
      <c r="BB33" s="15">
        <f t="shared" si="21"/>
        <v>72.946949906485258</v>
      </c>
    </row>
    <row r="34" spans="1:54" x14ac:dyDescent="0.25">
      <c r="A34" s="8">
        <v>6</v>
      </c>
      <c r="B34" s="8">
        <v>814.75483750000001</v>
      </c>
      <c r="C34" s="8">
        <v>731.34375</v>
      </c>
      <c r="D34" s="8">
        <v>90.1</v>
      </c>
      <c r="E34" s="8">
        <v>59.811875000000001</v>
      </c>
      <c r="F34" s="8">
        <v>769.31187499999999</v>
      </c>
      <c r="G34" s="8">
        <v>4.328125</v>
      </c>
      <c r="H34" s="8">
        <v>79.722516624999997</v>
      </c>
      <c r="J34" s="20">
        <v>814.75483750000001</v>
      </c>
      <c r="K34" s="20">
        <v>731.34375</v>
      </c>
      <c r="L34" s="17">
        <f t="shared" si="1"/>
        <v>83.411087500000008</v>
      </c>
      <c r="M34" s="20">
        <v>90.1</v>
      </c>
      <c r="N34" s="20">
        <v>59.811875000000001</v>
      </c>
      <c r="O34" s="20">
        <v>769.31187499999999</v>
      </c>
      <c r="P34" s="19">
        <f t="shared" si="2"/>
        <v>776.60468704156972</v>
      </c>
      <c r="Q34" s="20">
        <v>4.328125</v>
      </c>
      <c r="R34" s="17">
        <f t="shared" si="3"/>
        <v>4.4523829235910428</v>
      </c>
      <c r="S34" s="17">
        <f t="shared" si="4"/>
        <v>79.728361265501931</v>
      </c>
      <c r="AE34" s="22">
        <v>33.4</v>
      </c>
      <c r="AF34" s="24">
        <f t="shared" si="5"/>
        <v>232.24470663362558</v>
      </c>
      <c r="AG34" s="23">
        <f t="shared" si="6"/>
        <v>0.91127715182886115</v>
      </c>
      <c r="AH34" s="15">
        <f t="shared" si="7"/>
        <v>54.566361243672645</v>
      </c>
      <c r="AI34" s="9">
        <v>58.9</v>
      </c>
      <c r="AJ34" s="1">
        <f t="shared" si="0"/>
        <v>385.55099687353652</v>
      </c>
      <c r="AK34" s="23">
        <f t="shared" si="8"/>
        <v>2.1372998198695319</v>
      </c>
      <c r="AL34" s="15">
        <f t="shared" si="9"/>
        <v>77.091049020950251</v>
      </c>
      <c r="AM34" s="9">
        <v>58.9</v>
      </c>
      <c r="AN34" s="24">
        <f t="shared" si="10"/>
        <v>408.50093658861488</v>
      </c>
      <c r="AO34" s="23">
        <f t="shared" si="11"/>
        <v>2.2727060009715103</v>
      </c>
      <c r="AP34" s="15">
        <f t="shared" si="12"/>
        <v>77.369633337469196</v>
      </c>
      <c r="AQ34" s="9">
        <v>62.9</v>
      </c>
      <c r="AR34" s="24">
        <f t="shared" si="13"/>
        <v>547.06194649353915</v>
      </c>
      <c r="AS34" s="1">
        <f t="shared" si="14"/>
        <v>2.9390752516473331</v>
      </c>
      <c r="AT34" s="15">
        <f t="shared" si="15"/>
        <v>74.712717997863351</v>
      </c>
      <c r="AU34" s="9">
        <v>82.9</v>
      </c>
      <c r="AV34" s="24">
        <f t="shared" si="16"/>
        <v>741.43487906446489</v>
      </c>
      <c r="AW34" s="23">
        <f t="shared" si="17"/>
        <v>4.2842540405923728</v>
      </c>
      <c r="AX34" s="15">
        <f t="shared" si="18"/>
        <v>80.356782476325918</v>
      </c>
      <c r="AY34" s="9">
        <v>77.400000000000006</v>
      </c>
      <c r="AZ34" s="24">
        <f t="shared" si="19"/>
        <v>763.43094141002325</v>
      </c>
      <c r="BA34" s="23">
        <f t="shared" si="20"/>
        <v>4.0081819120457141</v>
      </c>
      <c r="BB34" s="15">
        <f t="shared" si="21"/>
        <v>73.012631724941954</v>
      </c>
    </row>
    <row r="35" spans="1:54" x14ac:dyDescent="0.25">
      <c r="A35" s="2"/>
      <c r="B35" s="2"/>
      <c r="C35" s="2"/>
      <c r="D35" s="2"/>
      <c r="E35" s="2"/>
      <c r="F35" s="2"/>
      <c r="G35" s="2"/>
      <c r="H35" s="2"/>
      <c r="J35" s="18"/>
      <c r="K35" s="18"/>
      <c r="L35" s="17"/>
      <c r="M35" s="18"/>
      <c r="N35" s="17">
        <f>SUM(N31:N34)/4</f>
        <v>59.799920580808077</v>
      </c>
      <c r="O35" s="18"/>
      <c r="P35" s="19"/>
      <c r="Q35" s="18"/>
      <c r="R35" s="17"/>
      <c r="S35" s="17"/>
      <c r="AE35" s="22">
        <v>33.5</v>
      </c>
      <c r="AF35" s="24">
        <f t="shared" si="5"/>
        <v>232.96685794971575</v>
      </c>
      <c r="AG35" s="23">
        <f t="shared" si="6"/>
        <v>0.91711279258626011</v>
      </c>
      <c r="AH35" s="15">
        <f t="shared" si="7"/>
        <v>54.745565425215908</v>
      </c>
      <c r="AI35" s="9">
        <v>59</v>
      </c>
      <c r="AJ35" s="1">
        <f t="shared" si="0"/>
        <v>385.85522529507205</v>
      </c>
      <c r="AK35" s="23">
        <f t="shared" si="8"/>
        <v>2.1388158015325902</v>
      </c>
      <c r="AL35" s="15">
        <f t="shared" si="9"/>
        <v>77.084903793884934</v>
      </c>
      <c r="AM35" s="9">
        <v>59</v>
      </c>
      <c r="AN35" s="24">
        <f t="shared" si="10"/>
        <v>408.86956998985443</v>
      </c>
      <c r="AO35" s="23">
        <f t="shared" si="11"/>
        <v>2.2756405120083798</v>
      </c>
      <c r="AP35" s="15">
        <f t="shared" si="12"/>
        <v>77.399686885422199</v>
      </c>
      <c r="AQ35" s="9">
        <v>63</v>
      </c>
      <c r="AR35" s="24">
        <f t="shared" si="13"/>
        <v>547.72046064458482</v>
      </c>
      <c r="AS35" s="1">
        <f t="shared" si="14"/>
        <v>2.945251064786703</v>
      </c>
      <c r="AT35" s="15">
        <f t="shared" si="15"/>
        <v>74.77969569850876</v>
      </c>
      <c r="AU35" s="9">
        <v>83</v>
      </c>
      <c r="AV35" s="24">
        <f t="shared" si="16"/>
        <v>742.00231734792806</v>
      </c>
      <c r="AW35" s="23">
        <f t="shared" si="17"/>
        <v>4.2889119804946745</v>
      </c>
      <c r="AX35" s="15">
        <f t="shared" si="18"/>
        <v>80.382629429150924</v>
      </c>
      <c r="AY35" s="9">
        <v>77.5</v>
      </c>
      <c r="AZ35" s="24">
        <f t="shared" si="19"/>
        <v>764.18523198072</v>
      </c>
      <c r="BA35" s="23">
        <f t="shared" si="20"/>
        <v>4.015728574893938</v>
      </c>
      <c r="BB35" s="15">
        <f t="shared" si="21"/>
        <v>73.077898009132483</v>
      </c>
    </row>
    <row r="36" spans="1:54" x14ac:dyDescent="0.25">
      <c r="A36" s="8" t="s">
        <v>0</v>
      </c>
      <c r="B36" s="8" t="s">
        <v>1</v>
      </c>
      <c r="C36" s="8" t="s">
        <v>2</v>
      </c>
      <c r="D36" s="8" t="s">
        <v>3</v>
      </c>
      <c r="E36" s="8" t="s">
        <v>15</v>
      </c>
      <c r="F36" s="8" t="s">
        <v>4</v>
      </c>
      <c r="G36" s="8" t="s">
        <v>5</v>
      </c>
      <c r="H36" s="8" t="s">
        <v>16</v>
      </c>
      <c r="J36" s="18"/>
      <c r="K36" s="18"/>
      <c r="L36" s="17"/>
      <c r="M36" s="18"/>
      <c r="N36" s="18"/>
      <c r="O36" s="18"/>
      <c r="P36" s="19"/>
      <c r="Q36" s="18"/>
      <c r="R36" s="17"/>
      <c r="S36" s="17"/>
      <c r="AE36" s="22">
        <v>33.6</v>
      </c>
      <c r="AF36" s="24">
        <f t="shared" si="5"/>
        <v>233.68462840373411</v>
      </c>
      <c r="AG36" s="23">
        <f t="shared" si="6"/>
        <v>0.92292964074866601</v>
      </c>
      <c r="AH36" s="15">
        <f t="shared" si="7"/>
        <v>54.923573345124083</v>
      </c>
      <c r="AI36" s="9">
        <v>59.1</v>
      </c>
      <c r="AJ36" s="1">
        <f t="shared" si="0"/>
        <v>386.1594467567478</v>
      </c>
      <c r="AK36" s="23">
        <f t="shared" si="8"/>
        <v>2.1403245617385362</v>
      </c>
      <c r="AL36" s="15">
        <f t="shared" si="9"/>
        <v>77.078509575868864</v>
      </c>
      <c r="AM36" s="9">
        <v>59.1</v>
      </c>
      <c r="AN36" s="24">
        <f t="shared" si="10"/>
        <v>409.23685256182853</v>
      </c>
      <c r="AO36" s="23">
        <f t="shared" si="11"/>
        <v>2.2785784902654029</v>
      </c>
      <c r="AP36" s="15">
        <f t="shared" si="12"/>
        <v>77.430059696045731</v>
      </c>
      <c r="AQ36" s="9">
        <v>63.1</v>
      </c>
      <c r="AR36" s="24">
        <f t="shared" si="13"/>
        <v>548.3771637791067</v>
      </c>
      <c r="AS36" s="1">
        <f t="shared" si="14"/>
        <v>2.951420026885847</v>
      </c>
      <c r="AT36" s="15">
        <f t="shared" si="15"/>
        <v>74.846585982122946</v>
      </c>
      <c r="AU36" s="9">
        <v>83.1</v>
      </c>
      <c r="AV36" s="24">
        <f t="shared" si="16"/>
        <v>742.56791362174727</v>
      </c>
      <c r="AW36" s="23">
        <f t="shared" si="17"/>
        <v>4.2934623914703707</v>
      </c>
      <c r="AX36" s="15">
        <f t="shared" si="18"/>
        <v>80.406622572377429</v>
      </c>
      <c r="AY36" s="9">
        <v>77.599999999999994</v>
      </c>
      <c r="AZ36" s="24">
        <f t="shared" si="19"/>
        <v>764.93955032048234</v>
      </c>
      <c r="BA36" s="23">
        <f t="shared" si="20"/>
        <v>4.023259674380844</v>
      </c>
      <c r="BB36" s="15">
        <f t="shared" si="21"/>
        <v>73.142749981197341</v>
      </c>
    </row>
    <row r="37" spans="1:54" x14ac:dyDescent="0.25">
      <c r="A37" s="8">
        <v>12</v>
      </c>
      <c r="B37" s="8">
        <v>814.76939074074073</v>
      </c>
      <c r="C37" s="8">
        <v>731.22109259259275</v>
      </c>
      <c r="D37" s="8">
        <v>74.8</v>
      </c>
      <c r="E37" s="8">
        <v>76.052018518518537</v>
      </c>
      <c r="F37" s="8">
        <v>737.4499074074073</v>
      </c>
      <c r="G37" s="8">
        <v>3.7094074074074066</v>
      </c>
      <c r="H37" s="8">
        <v>71.162167777777768</v>
      </c>
      <c r="J37" s="20">
        <v>814.76939074074073</v>
      </c>
      <c r="K37" s="20">
        <v>731.22109259259275</v>
      </c>
      <c r="L37" s="17">
        <f t="shared" si="1"/>
        <v>83.548298148147978</v>
      </c>
      <c r="M37" s="22">
        <v>74.8</v>
      </c>
      <c r="N37" s="20">
        <v>76.052018518518537</v>
      </c>
      <c r="O37" s="20">
        <v>737.4499074074073</v>
      </c>
      <c r="P37" s="19">
        <f t="shared" si="2"/>
        <v>743.82913351770344</v>
      </c>
      <c r="Q37" s="20">
        <v>3.7094074074074066</v>
      </c>
      <c r="R37" s="17">
        <f t="shared" si="3"/>
        <v>3.8065059381957069</v>
      </c>
      <c r="S37" s="17">
        <f t="shared" si="4"/>
        <v>71.166181499235819</v>
      </c>
      <c r="AE37" s="22">
        <v>33.700000000000003</v>
      </c>
      <c r="AF37" s="24">
        <f t="shared" si="5"/>
        <v>234.39804918722029</v>
      </c>
      <c r="AG37" s="23">
        <f t="shared" si="6"/>
        <v>0.92872781872517018</v>
      </c>
      <c r="AH37" s="15">
        <f t="shared" si="7"/>
        <v>55.100405903887534</v>
      </c>
      <c r="AI37" s="9">
        <v>59.2</v>
      </c>
      <c r="AJ37" s="1">
        <f t="shared" ref="AJ37:AJ68" si="22" xml:space="preserve"> -0.00034799299274*AI37^2 + 3.0833125892*AI37 + 205.15114614</f>
        <v>386.46366125856372</v>
      </c>
      <c r="AK37" s="23">
        <f t="shared" si="8"/>
        <v>2.1418261004873695</v>
      </c>
      <c r="AL37" s="15">
        <f t="shared" si="9"/>
        <v>77.071866954568279</v>
      </c>
      <c r="AM37" s="9">
        <v>59.2</v>
      </c>
      <c r="AN37" s="24">
        <f t="shared" si="10"/>
        <v>409.60279697634223</v>
      </c>
      <c r="AO37" s="23">
        <f t="shared" si="11"/>
        <v>2.2815184551259051</v>
      </c>
      <c r="AP37" s="15">
        <f t="shared" si="12"/>
        <v>77.460698545642941</v>
      </c>
      <c r="AQ37" s="9">
        <v>63.2</v>
      </c>
      <c r="AR37" s="24">
        <f t="shared" si="13"/>
        <v>549.03206056604836</v>
      </c>
      <c r="AS37" s="1">
        <f t="shared" si="14"/>
        <v>2.95758194199081</v>
      </c>
      <c r="AT37" s="15">
        <f t="shared" si="15"/>
        <v>74.913384223882389</v>
      </c>
      <c r="AU37" s="9">
        <v>83.2</v>
      </c>
      <c r="AV37" s="24">
        <f t="shared" si="16"/>
        <v>743.13165149471297</v>
      </c>
      <c r="AW37" s="23">
        <f t="shared" si="17"/>
        <v>4.2979070776974027</v>
      </c>
      <c r="AX37" s="15">
        <f t="shared" si="18"/>
        <v>80.42880185367774</v>
      </c>
      <c r="AY37" s="9">
        <v>77.7</v>
      </c>
      <c r="AZ37" s="24">
        <f t="shared" si="19"/>
        <v>765.69389642931048</v>
      </c>
      <c r="BA37" s="23">
        <f t="shared" si="20"/>
        <v>4.0307752105064374</v>
      </c>
      <c r="BB37" s="15">
        <f t="shared" si="21"/>
        <v>73.207188858551348</v>
      </c>
    </row>
    <row r="38" spans="1:54" x14ac:dyDescent="0.25">
      <c r="A38" s="8">
        <v>1</v>
      </c>
      <c r="B38" s="8">
        <v>814.77160000000003</v>
      </c>
      <c r="C38" s="8">
        <v>731.23400000000004</v>
      </c>
      <c r="D38" s="8">
        <v>80.08</v>
      </c>
      <c r="E38" s="8">
        <v>76.084000000000003</v>
      </c>
      <c r="F38" s="8">
        <v>776.88499999999999</v>
      </c>
      <c r="G38" s="8">
        <v>4.0970000000000004</v>
      </c>
      <c r="H38" s="8">
        <v>74.615943000000001</v>
      </c>
      <c r="J38" s="20">
        <v>814.77160000000003</v>
      </c>
      <c r="K38" s="20">
        <v>731.23400000000004</v>
      </c>
      <c r="L38" s="17">
        <f t="shared" si="1"/>
        <v>83.537599999999998</v>
      </c>
      <c r="M38" s="22">
        <v>80.08</v>
      </c>
      <c r="N38" s="20">
        <v>76.084000000000003</v>
      </c>
      <c r="O38" s="20">
        <v>776.88499999999999</v>
      </c>
      <c r="P38" s="19">
        <f t="shared" si="2"/>
        <v>783.65552902999104</v>
      </c>
      <c r="Q38" s="20">
        <v>4.0970000000000004</v>
      </c>
      <c r="R38" s="17">
        <f t="shared" si="3"/>
        <v>4.205051911128729</v>
      </c>
      <c r="S38" s="17">
        <f t="shared" si="4"/>
        <v>74.621933217200748</v>
      </c>
      <c r="AE38" s="22">
        <v>33.799999999999997</v>
      </c>
      <c r="AF38" s="24">
        <f t="shared" si="5"/>
        <v>235.10715149171438</v>
      </c>
      <c r="AG38" s="23">
        <f t="shared" si="6"/>
        <v>0.93450744892486615</v>
      </c>
      <c r="AH38" s="15">
        <f t="shared" si="7"/>
        <v>55.276083522908159</v>
      </c>
      <c r="AI38" s="9">
        <v>59.3</v>
      </c>
      <c r="AJ38" s="1">
        <f t="shared" si="22"/>
        <v>386.76786880051975</v>
      </c>
      <c r="AK38" s="23">
        <f t="shared" si="8"/>
        <v>2.1433204177790914</v>
      </c>
      <c r="AL38" s="15">
        <f t="shared" si="9"/>
        <v>77.064976515773779</v>
      </c>
      <c r="AM38" s="9">
        <v>59.3</v>
      </c>
      <c r="AN38" s="24">
        <f t="shared" si="10"/>
        <v>409.96741572914425</v>
      </c>
      <c r="AO38" s="23">
        <f t="shared" si="11"/>
        <v>2.2844589539742799</v>
      </c>
      <c r="AP38" s="15">
        <f t="shared" si="12"/>
        <v>77.491551385447423</v>
      </c>
      <c r="AQ38" s="9">
        <v>63.3</v>
      </c>
      <c r="AR38" s="24">
        <f t="shared" si="13"/>
        <v>549.68515567435338</v>
      </c>
      <c r="AS38" s="1">
        <f t="shared" si="14"/>
        <v>2.9637366141476367</v>
      </c>
      <c r="AT38" s="15">
        <f t="shared" si="15"/>
        <v>74.980085816948304</v>
      </c>
      <c r="AU38" s="9">
        <v>83.3</v>
      </c>
      <c r="AV38" s="24">
        <f t="shared" si="16"/>
        <v>743.6935145756147</v>
      </c>
      <c r="AW38" s="23">
        <f t="shared" si="17"/>
        <v>4.3022478433530864</v>
      </c>
      <c r="AX38" s="15">
        <f t="shared" si="18"/>
        <v>80.449207074228894</v>
      </c>
      <c r="AY38" s="9">
        <v>77.8</v>
      </c>
      <c r="AZ38" s="24">
        <f t="shared" si="19"/>
        <v>766.44827030720421</v>
      </c>
      <c r="BA38" s="23">
        <f t="shared" si="20"/>
        <v>4.0382751832707129</v>
      </c>
      <c r="BB38" s="15">
        <f t="shared" si="21"/>
        <v>73.271215853906355</v>
      </c>
    </row>
    <row r="39" spans="1:54" x14ac:dyDescent="0.25">
      <c r="A39" s="8">
        <v>1</v>
      </c>
      <c r="B39" s="8">
        <v>814.7595</v>
      </c>
      <c r="C39" s="8">
        <v>731.27200000000005</v>
      </c>
      <c r="D39" s="8">
        <v>85.1</v>
      </c>
      <c r="E39" s="8">
        <v>76.081000000000003</v>
      </c>
      <c r="F39" s="8">
        <v>814.25</v>
      </c>
      <c r="G39" s="8">
        <v>4.423</v>
      </c>
      <c r="H39" s="8">
        <v>76.906223999999995</v>
      </c>
      <c r="J39" s="20">
        <v>814.7595</v>
      </c>
      <c r="K39" s="20">
        <v>731.27200000000005</v>
      </c>
      <c r="L39" s="17">
        <f t="shared" si="1"/>
        <v>83.487499999999955</v>
      </c>
      <c r="M39" s="22">
        <v>85.1</v>
      </c>
      <c r="N39" s="20">
        <v>76.081000000000003</v>
      </c>
      <c r="O39" s="20">
        <v>814.25</v>
      </c>
      <c r="P39" s="19">
        <f t="shared" si="2"/>
        <v>821.59256764388158</v>
      </c>
      <c r="Q39" s="20">
        <v>4.423</v>
      </c>
      <c r="R39" s="17">
        <f t="shared" si="3"/>
        <v>4.5437365561738634</v>
      </c>
      <c r="S39" s="17">
        <f t="shared" si="4"/>
        <v>76.908966964527252</v>
      </c>
      <c r="AE39" s="22">
        <v>33.9</v>
      </c>
      <c r="AF39" s="24">
        <f t="shared" si="5"/>
        <v>235.81196650875563</v>
      </c>
      <c r="AG39" s="23">
        <f t="shared" si="6"/>
        <v>0.94026865375684299</v>
      </c>
      <c r="AH39" s="15">
        <f t="shared" si="7"/>
        <v>55.450626157041143</v>
      </c>
      <c r="AI39" s="9">
        <v>59.4</v>
      </c>
      <c r="AJ39" s="1">
        <f t="shared" si="22"/>
        <v>387.07206938261595</v>
      </c>
      <c r="AK39" s="23">
        <f t="shared" si="8"/>
        <v>2.1448075136137001</v>
      </c>
      <c r="AL39" s="15">
        <f t="shared" si="9"/>
        <v>77.057838843407481</v>
      </c>
      <c r="AM39" s="9">
        <v>59.4</v>
      </c>
      <c r="AN39" s="24">
        <f t="shared" si="10"/>
        <v>410.33072113993239</v>
      </c>
      <c r="AO39" s="23">
        <f t="shared" si="11"/>
        <v>2.2873985621964437</v>
      </c>
      <c r="AP39" s="15">
        <f t="shared" si="12"/>
        <v>77.522567334701151</v>
      </c>
      <c r="AQ39" s="9">
        <v>63.4</v>
      </c>
      <c r="AR39" s="24">
        <f t="shared" si="13"/>
        <v>550.33645377296511</v>
      </c>
      <c r="AS39" s="1">
        <f t="shared" si="14"/>
        <v>2.9698838474023681</v>
      </c>
      <c r="AT39" s="15">
        <f t="shared" si="15"/>
        <v>75.046686172216624</v>
      </c>
      <c r="AU39" s="9">
        <v>83.4</v>
      </c>
      <c r="AV39" s="24">
        <f t="shared" si="16"/>
        <v>744.25348647323972</v>
      </c>
      <c r="AW39" s="23">
        <f t="shared" si="17"/>
        <v>4.3064864926148516</v>
      </c>
      <c r="AX39" s="15">
        <f t="shared" si="18"/>
        <v>80.467877889884761</v>
      </c>
      <c r="AY39" s="9">
        <v>77.900000000000006</v>
      </c>
      <c r="AZ39" s="24">
        <f t="shared" si="19"/>
        <v>767.20267195416375</v>
      </c>
      <c r="BA39" s="23">
        <f t="shared" si="20"/>
        <v>4.0457595926736758</v>
      </c>
      <c r="BB39" s="15">
        <f t="shared" si="21"/>
        <v>73.334832175294125</v>
      </c>
    </row>
    <row r="40" spans="1:54" x14ac:dyDescent="0.25">
      <c r="N40" s="17">
        <f>SUM(N37:N39)/3</f>
        <v>76.072339506172852</v>
      </c>
      <c r="AE40" s="22">
        <v>34</v>
      </c>
      <c r="AF40" s="24">
        <f t="shared" si="5"/>
        <v>236.51252542988402</v>
      </c>
      <c r="AG40" s="23">
        <f t="shared" si="6"/>
        <v>0.9460115556301929</v>
      </c>
      <c r="AH40" s="15">
        <f t="shared" si="7"/>
        <v>55.624053306729671</v>
      </c>
      <c r="AI40" s="9">
        <v>59.5</v>
      </c>
      <c r="AJ40" s="1">
        <f t="shared" si="22"/>
        <v>387.37626300485226</v>
      </c>
      <c r="AK40" s="23">
        <f t="shared" si="8"/>
        <v>2.1462873879911974</v>
      </c>
      <c r="AL40" s="15">
        <f t="shared" si="9"/>
        <v>77.050454519530859</v>
      </c>
      <c r="AM40" s="9">
        <v>59.5</v>
      </c>
      <c r="AN40" s="24">
        <f t="shared" si="10"/>
        <v>410.69272535235177</v>
      </c>
      <c r="AO40" s="23">
        <f t="shared" si="11"/>
        <v>2.2903358831800631</v>
      </c>
      <c r="AP40" s="15">
        <f t="shared" si="12"/>
        <v>77.5536966738524</v>
      </c>
      <c r="AQ40" s="9">
        <v>63.5</v>
      </c>
      <c r="AR40" s="24">
        <f t="shared" si="13"/>
        <v>550.9859595308269</v>
      </c>
      <c r="AS40" s="1">
        <f t="shared" si="14"/>
        <v>2.9760234458010473</v>
      </c>
      <c r="AT40" s="15">
        <f t="shared" si="15"/>
        <v>75.113180718071447</v>
      </c>
      <c r="AU40" s="9">
        <v>83.5</v>
      </c>
      <c r="AV40" s="24">
        <f t="shared" si="16"/>
        <v>744.81155079637711</v>
      </c>
      <c r="AW40" s="23">
        <f t="shared" si="17"/>
        <v>4.3106248296605827</v>
      </c>
      <c r="AX40" s="15">
        <f t="shared" si="18"/>
        <v>80.484853812346373</v>
      </c>
      <c r="AY40" s="9">
        <v>78</v>
      </c>
      <c r="AZ40" s="24">
        <f t="shared" si="19"/>
        <v>767.95710137018875</v>
      </c>
      <c r="BA40" s="23">
        <f t="shared" si="20"/>
        <v>4.053228438715319</v>
      </c>
      <c r="BB40" s="15">
        <f t="shared" si="21"/>
        <v>73.398039026088625</v>
      </c>
    </row>
    <row r="41" spans="1:54" x14ac:dyDescent="0.25">
      <c r="AE41" s="22">
        <v>34.1</v>
      </c>
      <c r="AF41" s="24">
        <f t="shared" si="5"/>
        <v>237.20885944663917</v>
      </c>
      <c r="AG41" s="23">
        <f t="shared" si="6"/>
        <v>0.95173627695400631</v>
      </c>
      <c r="AH41" s="15">
        <f t="shared" si="7"/>
        <v>55.796384029747429</v>
      </c>
      <c r="AI41" s="9">
        <v>59.6</v>
      </c>
      <c r="AJ41" s="1">
        <f t="shared" si="22"/>
        <v>387.68044966722869</v>
      </c>
      <c r="AK41" s="23">
        <f t="shared" si="8"/>
        <v>2.1477600409115825</v>
      </c>
      <c r="AL41" s="15">
        <f t="shared" si="9"/>
        <v>77.042824124351796</v>
      </c>
      <c r="AM41" s="9">
        <v>59.6</v>
      </c>
      <c r="AN41" s="24">
        <f t="shared" si="10"/>
        <v>411.05344033399115</v>
      </c>
      <c r="AO41" s="23">
        <f t="shared" si="11"/>
        <v>2.2932695483130772</v>
      </c>
      <c r="AP41" s="15">
        <f t="shared" si="12"/>
        <v>77.584890837818733</v>
      </c>
      <c r="AQ41" s="9">
        <v>63.6</v>
      </c>
      <c r="AR41" s="24">
        <f t="shared" si="13"/>
        <v>551.6336776168821</v>
      </c>
      <c r="AS41" s="1">
        <f t="shared" si="14"/>
        <v>2.9821552133897189</v>
      </c>
      <c r="AT41" s="15">
        <f t="shared" si="15"/>
        <v>75.179564900141884</v>
      </c>
      <c r="AU41" s="9">
        <v>83.6</v>
      </c>
      <c r="AV41" s="24">
        <f t="shared" si="16"/>
        <v>745.36769115381685</v>
      </c>
      <c r="AW41" s="23">
        <f t="shared" si="17"/>
        <v>4.3146646586674819</v>
      </c>
      <c r="AX41" s="15">
        <f t="shared" si="18"/>
        <v>80.50017421031221</v>
      </c>
      <c r="AY41" s="9">
        <v>78.099999999999994</v>
      </c>
      <c r="AZ41" s="24">
        <f t="shared" si="19"/>
        <v>768.71155855527957</v>
      </c>
      <c r="BA41" s="23">
        <f t="shared" si="20"/>
        <v>4.0606817213956496</v>
      </c>
      <c r="BB41" s="15">
        <f t="shared" si="21"/>
        <v>73.460837605028786</v>
      </c>
    </row>
    <row r="42" spans="1:54" x14ac:dyDescent="0.25">
      <c r="AA42" s="18" t="s">
        <v>28</v>
      </c>
      <c r="AB42" s="18" t="s">
        <v>3</v>
      </c>
      <c r="AE42" s="22">
        <v>34.200000000000003</v>
      </c>
      <c r="AF42" s="24">
        <f t="shared" si="5"/>
        <v>237.9009997505608</v>
      </c>
      <c r="AG42" s="23">
        <f t="shared" si="6"/>
        <v>0.95744294013737496</v>
      </c>
      <c r="AH42" s="15">
        <f t="shared" si="7"/>
        <v>55.967636952563709</v>
      </c>
      <c r="AI42" s="9">
        <v>59.7</v>
      </c>
      <c r="AJ42" s="1">
        <f t="shared" si="22"/>
        <v>387.98462936974533</v>
      </c>
      <c r="AK42" s="23">
        <f t="shared" si="8"/>
        <v>2.1492254723748552</v>
      </c>
      <c r="AL42" s="15">
        <f t="shared" si="9"/>
        <v>77.034948236232083</v>
      </c>
      <c r="AM42" s="9">
        <v>59.7</v>
      </c>
      <c r="AN42" s="24">
        <f t="shared" si="10"/>
        <v>411.4128778763893</v>
      </c>
      <c r="AO42" s="23">
        <f t="shared" si="11"/>
        <v>2.2961982169857436</v>
      </c>
      <c r="AP42" s="15">
        <f t="shared" si="12"/>
        <v>77.616102409487411</v>
      </c>
      <c r="AQ42" s="9">
        <v>63.7</v>
      </c>
      <c r="AR42" s="24">
        <f t="shared" si="13"/>
        <v>552.27961270007427</v>
      </c>
      <c r="AS42" s="1">
        <f t="shared" si="14"/>
        <v>2.9882789542144224</v>
      </c>
      <c r="AT42" s="15">
        <f t="shared" si="15"/>
        <v>75.245834181061909</v>
      </c>
      <c r="AU42" s="9">
        <v>83.7</v>
      </c>
      <c r="AV42" s="24">
        <f t="shared" si="16"/>
        <v>745.92189115434803</v>
      </c>
      <c r="AW42" s="23">
        <f t="shared" si="17"/>
        <v>4.3186077838133201</v>
      </c>
      <c r="AX42" s="15">
        <f t="shared" si="18"/>
        <v>80.513878310679587</v>
      </c>
      <c r="AY42" s="9">
        <v>78.2</v>
      </c>
      <c r="AZ42" s="24">
        <f t="shared" si="19"/>
        <v>769.46604350943585</v>
      </c>
      <c r="BA42" s="23">
        <f t="shared" si="20"/>
        <v>4.0681194407146641</v>
      </c>
      <c r="BB42" s="15">
        <f t="shared" si="21"/>
        <v>73.523229106240493</v>
      </c>
    </row>
    <row r="43" spans="1:54" x14ac:dyDescent="0.25">
      <c r="AA43" s="18">
        <v>0</v>
      </c>
      <c r="AB43" s="18">
        <v>47.5</v>
      </c>
      <c r="AE43" s="22">
        <v>34.299999999999997</v>
      </c>
      <c r="AF43" s="24">
        <f t="shared" si="5"/>
        <v>238.58897753318843</v>
      </c>
      <c r="AG43" s="23">
        <f t="shared" si="6"/>
        <v>0.96313166758939017</v>
      </c>
      <c r="AH43" s="15">
        <f t="shared" si="7"/>
        <v>56.137830281345011</v>
      </c>
      <c r="AI43" s="9">
        <v>59.8</v>
      </c>
      <c r="AJ43" s="1">
        <f t="shared" si="22"/>
        <v>388.2888021124021</v>
      </c>
      <c r="AK43" s="23">
        <f t="shared" si="8"/>
        <v>2.1506836823810156</v>
      </c>
      <c r="AL43" s="15">
        <f t="shared" si="9"/>
        <v>77.026827431694855</v>
      </c>
      <c r="AM43" s="9">
        <v>59.8</v>
      </c>
      <c r="AN43" s="24">
        <f t="shared" si="10"/>
        <v>411.77104959503095</v>
      </c>
      <c r="AO43" s="23">
        <f t="shared" si="11"/>
        <v>2.2991205765892744</v>
      </c>
      <c r="AP43" s="15">
        <f t="shared" si="12"/>
        <v>77.647285113218814</v>
      </c>
      <c r="AQ43" s="9">
        <v>63.8</v>
      </c>
      <c r="AR43" s="24">
        <f t="shared" si="13"/>
        <v>552.92376944934676</v>
      </c>
      <c r="AS43" s="1">
        <f t="shared" si="14"/>
        <v>2.9943944723211988</v>
      </c>
      <c r="AT43" s="15">
        <f t="shared" si="15"/>
        <v>75.311984040234051</v>
      </c>
      <c r="AU43" s="9">
        <v>83.8</v>
      </c>
      <c r="AV43" s="24">
        <f t="shared" si="16"/>
        <v>746.47413440675746</v>
      </c>
      <c r="AW43" s="23">
        <f t="shared" si="17"/>
        <v>4.3224560092755269</v>
      </c>
      <c r="AX43" s="15">
        <f t="shared" si="18"/>
        <v>80.526005199712174</v>
      </c>
      <c r="AY43" s="9">
        <v>78.3</v>
      </c>
      <c r="AZ43" s="24">
        <f t="shared" si="19"/>
        <v>770.22055623265794</v>
      </c>
      <c r="BA43" s="23">
        <f t="shared" si="20"/>
        <v>4.0755415966723625</v>
      </c>
      <c r="BB43" s="15">
        <f t="shared" si="21"/>
        <v>73.585214719258786</v>
      </c>
    </row>
    <row r="44" spans="1:54" x14ac:dyDescent="0.25">
      <c r="AA44" s="18">
        <v>10.93</v>
      </c>
      <c r="AB44" s="18">
        <v>62.9</v>
      </c>
      <c r="AE44" s="22">
        <v>34.4</v>
      </c>
      <c r="AF44" s="24">
        <f t="shared" si="5"/>
        <v>239.27282398606189</v>
      </c>
      <c r="AG44" s="23">
        <f t="shared" si="6"/>
        <v>0.96880258171914235</v>
      </c>
      <c r="AH44" s="15">
        <f t="shared" si="7"/>
        <v>56.306981812606409</v>
      </c>
      <c r="AI44" s="9">
        <v>59.9</v>
      </c>
      <c r="AJ44" s="1">
        <f t="shared" si="22"/>
        <v>388.59296789519897</v>
      </c>
      <c r="AK44" s="23">
        <f t="shared" si="8"/>
        <v>2.1521346709300637</v>
      </c>
      <c r="AL44" s="15">
        <f t="shared" si="9"/>
        <v>77.018462285431809</v>
      </c>
      <c r="AM44" s="9">
        <v>59.9</v>
      </c>
      <c r="AN44" s="24">
        <f t="shared" si="10"/>
        <v>412.12796692934717</v>
      </c>
      <c r="AO44" s="23">
        <f t="shared" si="11"/>
        <v>2.3020353425160636</v>
      </c>
      <c r="AP44" s="15">
        <f t="shared" si="12"/>
        <v>77.67839380851639</v>
      </c>
      <c r="AQ44" s="9">
        <v>63.9</v>
      </c>
      <c r="AR44" s="24">
        <f t="shared" si="13"/>
        <v>553.56615253364271</v>
      </c>
      <c r="AS44" s="1">
        <f t="shared" si="14"/>
        <v>3.0005015717560966</v>
      </c>
      <c r="AT44" s="15">
        <f t="shared" si="15"/>
        <v>75.37800997359615</v>
      </c>
      <c r="AU44" s="9">
        <v>83.9</v>
      </c>
      <c r="AV44" s="24">
        <f t="shared" si="16"/>
        <v>747.02440451983693</v>
      </c>
      <c r="AW44" s="23">
        <f t="shared" si="17"/>
        <v>4.3262111392317024</v>
      </c>
      <c r="AX44" s="15">
        <f t="shared" si="18"/>
        <v>80.53659382423966</v>
      </c>
      <c r="AY44" s="9">
        <v>78.400000000000006</v>
      </c>
      <c r="AZ44" s="24">
        <f t="shared" si="19"/>
        <v>770.97509672494584</v>
      </c>
      <c r="BA44" s="23">
        <f t="shared" si="20"/>
        <v>4.0829481892687483</v>
      </c>
      <c r="BB44" s="15">
        <f t="shared" si="21"/>
        <v>73.646795629050175</v>
      </c>
    </row>
    <row r="45" spans="1:54" x14ac:dyDescent="0.25">
      <c r="AA45" s="18">
        <v>39.83</v>
      </c>
      <c r="AB45" s="18">
        <v>79.349999999999994</v>
      </c>
      <c r="AE45" s="22">
        <v>34.5</v>
      </c>
      <c r="AF45" s="24">
        <f t="shared" si="5"/>
        <v>239.95257030072094</v>
      </c>
      <c r="AG45" s="23">
        <f t="shared" si="6"/>
        <v>0.97445580493572281</v>
      </c>
      <c r="AH45" s="15">
        <f t="shared" si="7"/>
        <v>56.475108943526138</v>
      </c>
      <c r="AI45" s="9">
        <v>60</v>
      </c>
      <c r="AJ45" s="1">
        <f t="shared" si="22"/>
        <v>388.89712671813606</v>
      </c>
      <c r="AK45" s="23">
        <f t="shared" si="8"/>
        <v>2.1535784380219996</v>
      </c>
      <c r="AL45" s="15">
        <f t="shared" si="9"/>
        <v>77.009853370310339</v>
      </c>
      <c r="AM45" s="9">
        <v>60</v>
      </c>
      <c r="AN45" s="24">
        <f t="shared" si="10"/>
        <v>412.48364114271953</v>
      </c>
      <c r="AO45" s="23">
        <f t="shared" si="11"/>
        <v>2.3049412581601416</v>
      </c>
      <c r="AP45" s="15">
        <f t="shared" si="12"/>
        <v>77.709384483814475</v>
      </c>
      <c r="AQ45" s="9">
        <v>64</v>
      </c>
      <c r="AR45" s="24">
        <f t="shared" si="13"/>
        <v>554.2067666219059</v>
      </c>
      <c r="AS45" s="1">
        <f t="shared" si="14"/>
        <v>3.0066000565651514</v>
      </c>
      <c r="AT45" s="15">
        <f t="shared" si="15"/>
        <v>75.443907493390512</v>
      </c>
      <c r="AU45" s="9">
        <v>84</v>
      </c>
      <c r="AV45" s="24">
        <f t="shared" si="16"/>
        <v>747.57268510237418</v>
      </c>
      <c r="AW45" s="23">
        <f t="shared" si="17"/>
        <v>4.3298749778592196</v>
      </c>
      <c r="AX45" s="15">
        <f t="shared" si="18"/>
        <v>80.545682992848242</v>
      </c>
      <c r="AY45" s="9">
        <v>78.5</v>
      </c>
      <c r="AZ45" s="24">
        <f t="shared" si="19"/>
        <v>771.72966498629921</v>
      </c>
      <c r="BA45" s="23">
        <f t="shared" si="20"/>
        <v>4.0903392185038179</v>
      </c>
      <c r="BB45" s="15">
        <f t="shared" si="21"/>
        <v>73.707973016034117</v>
      </c>
    </row>
    <row r="46" spans="1:54" x14ac:dyDescent="0.25">
      <c r="AA46" s="18">
        <v>59.8</v>
      </c>
      <c r="AB46" s="18">
        <v>85.9</v>
      </c>
      <c r="AE46" s="22">
        <v>34.6</v>
      </c>
      <c r="AF46" s="24">
        <f t="shared" si="5"/>
        <v>240.62824766870517</v>
      </c>
      <c r="AG46" s="23">
        <f t="shared" si="6"/>
        <v>0.98009145964822464</v>
      </c>
      <c r="AH46" s="15">
        <f t="shared" si="7"/>
        <v>56.642228681935045</v>
      </c>
      <c r="AI46" s="9">
        <v>60.1</v>
      </c>
      <c r="AJ46" s="1">
        <f t="shared" si="22"/>
        <v>389.20127858121322</v>
      </c>
      <c r="AK46" s="23">
        <f t="shared" si="8"/>
        <v>2.155014983656824</v>
      </c>
      <c r="AL46" s="15">
        <f t="shared" si="9"/>
        <v>77.001001257381091</v>
      </c>
      <c r="AM46" s="9">
        <v>60.1</v>
      </c>
      <c r="AN46" s="24">
        <f t="shared" si="10"/>
        <v>412.83808332246963</v>
      </c>
      <c r="AO46" s="23">
        <f t="shared" si="11"/>
        <v>2.3078370949168345</v>
      </c>
      <c r="AP46" s="15">
        <f t="shared" si="12"/>
        <v>77.740214250349752</v>
      </c>
      <c r="AQ46" s="9">
        <v>64.099999999999994</v>
      </c>
      <c r="AR46" s="24">
        <f t="shared" si="13"/>
        <v>554.84561638307946</v>
      </c>
      <c r="AS46" s="1">
        <f t="shared" si="14"/>
        <v>3.0126897307944116</v>
      </c>
      <c r="AT46" s="15">
        <f t="shared" si="15"/>
        <v>75.509672127937804</v>
      </c>
      <c r="AU46" s="9">
        <v>84.1</v>
      </c>
      <c r="AV46" s="24">
        <f t="shared" si="16"/>
        <v>748.11895976315736</v>
      </c>
      <c r="AW46" s="23">
        <f t="shared" si="17"/>
        <v>4.3334493293357923</v>
      </c>
      <c r="AX46" s="15">
        <f t="shared" si="18"/>
        <v>80.553311377094488</v>
      </c>
      <c r="AY46" s="9">
        <v>78.599999999999994</v>
      </c>
      <c r="AZ46" s="24">
        <f t="shared" si="19"/>
        <v>772.48426101671816</v>
      </c>
      <c r="BA46" s="23">
        <f t="shared" si="20"/>
        <v>4.0977146843775696</v>
      </c>
      <c r="BB46" s="15">
        <f t="shared" si="21"/>
        <v>73.76874805610511</v>
      </c>
    </row>
    <row r="47" spans="1:54" x14ac:dyDescent="0.25">
      <c r="AE47" s="22">
        <v>34.700000000000003</v>
      </c>
      <c r="AF47" s="24">
        <f t="shared" si="5"/>
        <v>241.29988728155422</v>
      </c>
      <c r="AG47" s="23">
        <f t="shared" si="6"/>
        <v>0.98570966826573647</v>
      </c>
      <c r="AH47" s="15">
        <f t="shared" si="7"/>
        <v>56.808357655992729</v>
      </c>
      <c r="AI47" s="9">
        <v>60.2</v>
      </c>
      <c r="AJ47" s="1">
        <f t="shared" si="22"/>
        <v>389.50542348443059</v>
      </c>
      <c r="AK47" s="23">
        <f t="shared" si="8"/>
        <v>2.1564443078345357</v>
      </c>
      <c r="AL47" s="15">
        <f t="shared" si="9"/>
        <v>76.99190651588475</v>
      </c>
      <c r="AM47" s="9">
        <v>60.2</v>
      </c>
      <c r="AN47" s="24">
        <f t="shared" si="10"/>
        <v>413.19130437987496</v>
      </c>
      <c r="AO47" s="23">
        <f t="shared" si="11"/>
        <v>2.3107216521824228</v>
      </c>
      <c r="AP47" s="15">
        <f t="shared" si="12"/>
        <v>77.770841336132747</v>
      </c>
      <c r="AQ47" s="9">
        <v>64.2</v>
      </c>
      <c r="AR47" s="24">
        <f t="shared" si="13"/>
        <v>555.48270648610696</v>
      </c>
      <c r="AS47" s="1">
        <f t="shared" si="14"/>
        <v>3.018770398489913</v>
      </c>
      <c r="AT47" s="15">
        <f t="shared" si="15"/>
        <v>75.57529942141214</v>
      </c>
      <c r="AU47" s="9">
        <v>84.2</v>
      </c>
      <c r="AV47" s="24">
        <f t="shared" si="16"/>
        <v>748.66321211097647</v>
      </c>
      <c r="AW47" s="23">
        <f t="shared" si="17"/>
        <v>4.3369359978390207</v>
      </c>
      <c r="AX47" s="15">
        <f t="shared" si="18"/>
        <v>80.559517512705966</v>
      </c>
      <c r="AY47" s="9">
        <v>78.7</v>
      </c>
      <c r="AZ47" s="24">
        <f t="shared" si="19"/>
        <v>773.23888481620293</v>
      </c>
      <c r="BA47" s="23">
        <f t="shared" si="20"/>
        <v>4.1050745868900087</v>
      </c>
      <c r="BB47" s="15">
        <f t="shared" si="21"/>
        <v>73.829121920654316</v>
      </c>
    </row>
    <row r="48" spans="1:54" x14ac:dyDescent="0.25">
      <c r="AE48" s="22">
        <v>34.799999999999997</v>
      </c>
      <c r="AF48" s="24">
        <f t="shared" si="5"/>
        <v>241.9675203308077</v>
      </c>
      <c r="AG48" s="23">
        <f t="shared" si="6"/>
        <v>0.99131055319735095</v>
      </c>
      <c r="AH48" s="15">
        <f t="shared" si="7"/>
        <v>56.973512123562557</v>
      </c>
      <c r="AI48" s="9">
        <v>60.3</v>
      </c>
      <c r="AJ48" s="1">
        <f t="shared" si="22"/>
        <v>389.80956142778803</v>
      </c>
      <c r="AK48" s="23">
        <f t="shared" si="8"/>
        <v>2.1578664105551351</v>
      </c>
      <c r="AL48" s="15">
        <f t="shared" si="9"/>
        <v>76.982569713259522</v>
      </c>
      <c r="AM48" s="9">
        <v>60.3</v>
      </c>
      <c r="AN48" s="24">
        <f t="shared" si="10"/>
        <v>413.54331505015125</v>
      </c>
      <c r="AO48" s="23">
        <f t="shared" si="11"/>
        <v>2.3135937573550507</v>
      </c>
      <c r="AP48" s="15">
        <f t="shared" si="12"/>
        <v>77.801225080070353</v>
      </c>
      <c r="AQ48" s="9">
        <v>64.3</v>
      </c>
      <c r="AR48" s="24">
        <f t="shared" si="13"/>
        <v>556.11804159993198</v>
      </c>
      <c r="AS48" s="1">
        <f t="shared" si="14"/>
        <v>3.0248418636977057</v>
      </c>
      <c r="AT48" s="15">
        <f t="shared" si="15"/>
        <v>75.640784933621106</v>
      </c>
      <c r="AU48" s="9">
        <v>84.3</v>
      </c>
      <c r="AV48" s="24">
        <f t="shared" si="16"/>
        <v>749.20542575461923</v>
      </c>
      <c r="AW48" s="23">
        <f t="shared" si="17"/>
        <v>4.3403367875462777</v>
      </c>
      <c r="AX48" s="15">
        <f t="shared" si="18"/>
        <v>80.564339800795594</v>
      </c>
      <c r="AY48" s="9">
        <v>78.8</v>
      </c>
      <c r="AZ48" s="24">
        <f t="shared" si="19"/>
        <v>773.99353638475327</v>
      </c>
      <c r="BA48" s="23">
        <f t="shared" si="20"/>
        <v>4.1124189260411299</v>
      </c>
      <c r="BB48" s="15">
        <f t="shared" si="21"/>
        <v>73.889095776590892</v>
      </c>
    </row>
    <row r="49" spans="31:54" x14ac:dyDescent="0.25">
      <c r="AE49" s="22">
        <v>34.9</v>
      </c>
      <c r="AF49" s="24">
        <f t="shared" si="5"/>
        <v>242.63117800800546</v>
      </c>
      <c r="AG49" s="23">
        <f t="shared" si="6"/>
        <v>0.99689423685215806</v>
      </c>
      <c r="AH49" s="15">
        <f t="shared" si="7"/>
        <v>57.137707981295058</v>
      </c>
      <c r="AI49" s="9">
        <v>60.4</v>
      </c>
      <c r="AJ49" s="1">
        <f t="shared" si="22"/>
        <v>390.11369241128568</v>
      </c>
      <c r="AK49" s="23">
        <f t="shared" si="8"/>
        <v>2.1592812918186226</v>
      </c>
      <c r="AL49" s="15">
        <f t="shared" si="9"/>
        <v>76.972991415148158</v>
      </c>
      <c r="AM49" s="9">
        <v>60.4</v>
      </c>
      <c r="AN49" s="24">
        <f t="shared" si="10"/>
        <v>413.89412589246604</v>
      </c>
      <c r="AO49" s="23">
        <f t="shared" si="11"/>
        <v>2.3164522658341582</v>
      </c>
      <c r="AP49" s="15">
        <f t="shared" si="12"/>
        <v>77.831325926132379</v>
      </c>
      <c r="AQ49" s="9">
        <v>64.400000000000006</v>
      </c>
      <c r="AR49" s="24">
        <f t="shared" si="13"/>
        <v>556.75162639349765</v>
      </c>
      <c r="AS49" s="1">
        <f t="shared" si="14"/>
        <v>3.0309039304638272</v>
      </c>
      <c r="AT49" s="15">
        <f t="shared" si="15"/>
        <v>75.706124239787144</v>
      </c>
      <c r="AU49" s="9">
        <v>84.4</v>
      </c>
      <c r="AV49" s="24">
        <f t="shared" si="16"/>
        <v>749.74558430287561</v>
      </c>
      <c r="AW49" s="23">
        <f t="shared" si="17"/>
        <v>4.3436535026351066</v>
      </c>
      <c r="AX49" s="15">
        <f t="shared" si="18"/>
        <v>80.567816509090292</v>
      </c>
      <c r="AY49" s="9">
        <v>78.900000000000006</v>
      </c>
      <c r="AZ49" s="24">
        <f t="shared" si="19"/>
        <v>774.74821572236942</v>
      </c>
      <c r="BA49" s="23">
        <f t="shared" si="20"/>
        <v>4.1197477018309385</v>
      </c>
      <c r="BB49" s="15">
        <f t="shared" si="21"/>
        <v>73.948670786363721</v>
      </c>
    </row>
    <row r="50" spans="31:54" x14ac:dyDescent="0.25">
      <c r="AE50" s="22">
        <v>35</v>
      </c>
      <c r="AF50" s="24">
        <f t="shared" si="5"/>
        <v>243.29089150468747</v>
      </c>
      <c r="AG50" s="23">
        <f t="shared" si="6"/>
        <v>1.0024608416392504</v>
      </c>
      <c r="AH50" s="15">
        <f t="shared" si="7"/>
        <v>57.300960773431505</v>
      </c>
      <c r="AI50" s="9">
        <v>60.5</v>
      </c>
      <c r="AJ50" s="1">
        <f t="shared" si="22"/>
        <v>390.41781643492345</v>
      </c>
      <c r="AK50" s="23">
        <f t="shared" si="8"/>
        <v>2.1606889516249979</v>
      </c>
      <c r="AL50" s="15">
        <f t="shared" si="9"/>
        <v>76.963172185405</v>
      </c>
      <c r="AM50" s="9">
        <v>60.5</v>
      </c>
      <c r="AN50" s="24">
        <f t="shared" si="10"/>
        <v>414.24374728993416</v>
      </c>
      <c r="AO50" s="23">
        <f t="shared" si="11"/>
        <v>2.3192960610197986</v>
      </c>
      <c r="AP50" s="15">
        <f t="shared" si="12"/>
        <v>77.861105417614795</v>
      </c>
      <c r="AQ50" s="9">
        <v>64.5</v>
      </c>
      <c r="AR50" s="24">
        <f t="shared" si="13"/>
        <v>557.38346553574706</v>
      </c>
      <c r="AS50" s="1">
        <f t="shared" si="14"/>
        <v>3.0369564028343259</v>
      </c>
      <c r="AT50" s="15">
        <f t="shared" si="15"/>
        <v>75.771312930333167</v>
      </c>
      <c r="AU50" s="9">
        <v>84.5</v>
      </c>
      <c r="AV50" s="24">
        <f t="shared" si="16"/>
        <v>750.28367136453471</v>
      </c>
      <c r="AW50" s="23">
        <f t="shared" si="17"/>
        <v>4.3468879472831645</v>
      </c>
      <c r="AX50" s="15">
        <f t="shared" si="18"/>
        <v>80.569985773158152</v>
      </c>
      <c r="AY50" s="9">
        <v>79</v>
      </c>
      <c r="AZ50" s="24">
        <f t="shared" si="19"/>
        <v>775.50292282905116</v>
      </c>
      <c r="BA50" s="23">
        <f t="shared" si="20"/>
        <v>4.127060914259431</v>
      </c>
      <c r="BB50" s="15">
        <f t="shared" si="21"/>
        <v>74.007848107982369</v>
      </c>
    </row>
    <row r="51" spans="31:54" x14ac:dyDescent="0.25">
      <c r="AE51" s="22">
        <v>35.1</v>
      </c>
      <c r="AF51" s="24">
        <f t="shared" si="5"/>
        <v>243.94669201239299</v>
      </c>
      <c r="AG51" s="23">
        <f t="shared" si="6"/>
        <v>1.0080104899677194</v>
      </c>
      <c r="AH51" s="15">
        <f t="shared" si="7"/>
        <v>57.463285700336669</v>
      </c>
      <c r="AI51" s="9">
        <v>60.6</v>
      </c>
      <c r="AJ51" s="1">
        <f t="shared" si="22"/>
        <v>390.72193349870133</v>
      </c>
      <c r="AK51" s="23">
        <f t="shared" si="8"/>
        <v>2.1620893899742608</v>
      </c>
      <c r="AL51" s="15">
        <f t="shared" si="9"/>
        <v>76.953112586103103</v>
      </c>
      <c r="AM51" s="9">
        <v>60.6</v>
      </c>
      <c r="AN51" s="24">
        <f t="shared" si="10"/>
        <v>414.59218944961367</v>
      </c>
      <c r="AO51" s="23">
        <f t="shared" si="11"/>
        <v>2.3221240543141164</v>
      </c>
      <c r="AP51" s="15">
        <f t="shared" si="12"/>
        <v>77.890526191570331</v>
      </c>
      <c r="AQ51" s="9">
        <v>64.599999999999994</v>
      </c>
      <c r="AR51" s="24">
        <f t="shared" si="13"/>
        <v>558.0135636956245</v>
      </c>
      <c r="AS51" s="1">
        <f t="shared" si="14"/>
        <v>3.0429990848552322</v>
      </c>
      <c r="AT51" s="15">
        <f t="shared" si="15"/>
        <v>75.836346610669693</v>
      </c>
      <c r="AU51" s="9">
        <v>84.6</v>
      </c>
      <c r="AV51" s="24">
        <f t="shared" si="16"/>
        <v>750.81967054838469</v>
      </c>
      <c r="AW51" s="23">
        <f t="shared" si="17"/>
        <v>4.3500419256679379</v>
      </c>
      <c r="AX51" s="15">
        <f t="shared" si="18"/>
        <v>80.570885597636817</v>
      </c>
      <c r="AY51" s="9">
        <v>79.099999999999994</v>
      </c>
      <c r="AZ51" s="24">
        <f t="shared" si="19"/>
        <v>776.25765770479848</v>
      </c>
      <c r="BA51" s="23">
        <f t="shared" si="20"/>
        <v>4.1343585633266056</v>
      </c>
      <c r="BB51" s="15">
        <f t="shared" si="21"/>
        <v>74.066628895038477</v>
      </c>
    </row>
    <row r="52" spans="31:54" x14ac:dyDescent="0.25">
      <c r="AE52" s="22">
        <v>35.200000000000003</v>
      </c>
      <c r="AF52" s="24">
        <f t="shared" si="5"/>
        <v>244.59861072266187</v>
      </c>
      <c r="AG52" s="23">
        <f t="shared" si="6"/>
        <v>1.013543304246654</v>
      </c>
      <c r="AH52" s="15">
        <f t="shared" si="7"/>
        <v>57.62469762677042</v>
      </c>
      <c r="AI52" s="9">
        <v>60.7</v>
      </c>
      <c r="AJ52" s="1">
        <f t="shared" si="22"/>
        <v>391.02604360261944</v>
      </c>
      <c r="AK52" s="23">
        <f t="shared" si="8"/>
        <v>2.163482606866411</v>
      </c>
      <c r="AL52" s="15">
        <f t="shared" si="9"/>
        <v>76.942813177541225</v>
      </c>
      <c r="AM52" s="9">
        <v>60.7</v>
      </c>
      <c r="AN52" s="24">
        <f t="shared" si="10"/>
        <v>414.93946240251671</v>
      </c>
      <c r="AO52" s="23">
        <f t="shared" si="11"/>
        <v>2.3249351851202107</v>
      </c>
      <c r="AP52" s="15">
        <f t="shared" si="12"/>
        <v>77.919551973240658</v>
      </c>
      <c r="AQ52" s="9">
        <v>64.7</v>
      </c>
      <c r="AR52" s="24">
        <f t="shared" si="13"/>
        <v>558.64192554207261</v>
      </c>
      <c r="AS52" s="1">
        <f t="shared" si="14"/>
        <v>3.0490317805725997</v>
      </c>
      <c r="AT52" s="15">
        <f t="shared" si="15"/>
        <v>75.901220900987127</v>
      </c>
      <c r="AU52" s="9">
        <v>84.7</v>
      </c>
      <c r="AV52" s="24">
        <f t="shared" si="16"/>
        <v>751.35356546321418</v>
      </c>
      <c r="AW52" s="23">
        <f t="shared" si="17"/>
        <v>4.3531172419669701</v>
      </c>
      <c r="AX52" s="15">
        <f t="shared" si="18"/>
        <v>80.570553857477336</v>
      </c>
      <c r="AY52" s="9">
        <v>79.2</v>
      </c>
      <c r="AZ52" s="24">
        <f t="shared" si="19"/>
        <v>777.01242034961172</v>
      </c>
      <c r="BA52" s="23">
        <f t="shared" si="20"/>
        <v>4.1416406490324675</v>
      </c>
      <c r="BB52" s="15">
        <f t="shared" si="21"/>
        <v>74.125014296726718</v>
      </c>
    </row>
    <row r="53" spans="31:54" x14ac:dyDescent="0.25">
      <c r="AE53" s="22">
        <v>35.299999999999997</v>
      </c>
      <c r="AF53" s="24">
        <f t="shared" si="5"/>
        <v>245.24667882703386</v>
      </c>
      <c r="AG53" s="23">
        <f t="shared" si="6"/>
        <v>1.0190594068851477</v>
      </c>
      <c r="AH53" s="15">
        <f t="shared" si="7"/>
        <v>57.785211089908493</v>
      </c>
      <c r="AI53" s="9">
        <v>60.8</v>
      </c>
      <c r="AJ53" s="1">
        <f t="shared" si="22"/>
        <v>391.33014674667766</v>
      </c>
      <c r="AK53" s="23">
        <f t="shared" si="8"/>
        <v>2.1648686023014498</v>
      </c>
      <c r="AL53" s="15">
        <f t="shared" si="9"/>
        <v>76.932274518250907</v>
      </c>
      <c r="AM53" s="9">
        <v>60.8</v>
      </c>
      <c r="AN53" s="24">
        <f t="shared" si="10"/>
        <v>415.28557600359318</v>
      </c>
      <c r="AO53" s="23">
        <f t="shared" si="11"/>
        <v>2.3277284208431581</v>
      </c>
      <c r="AP53" s="15">
        <f t="shared" si="12"/>
        <v>77.948147570655962</v>
      </c>
      <c r="AQ53" s="9">
        <v>64.8</v>
      </c>
      <c r="AR53" s="24">
        <f t="shared" si="13"/>
        <v>559.26855574403476</v>
      </c>
      <c r="AS53" s="1">
        <f t="shared" si="14"/>
        <v>3.0550542940324714</v>
      </c>
      <c r="AT53" s="15">
        <f t="shared" si="15"/>
        <v>75.965931436048265</v>
      </c>
      <c r="AU53" s="9">
        <v>84.8</v>
      </c>
      <c r="AV53" s="24">
        <f t="shared" si="16"/>
        <v>751.88533971781362</v>
      </c>
      <c r="AW53" s="23">
        <f t="shared" si="17"/>
        <v>4.3561157003577478</v>
      </c>
      <c r="AX53" s="15">
        <f t="shared" si="18"/>
        <v>80.569028299187366</v>
      </c>
      <c r="AY53" s="9">
        <v>79.3</v>
      </c>
      <c r="AZ53" s="24">
        <f t="shared" si="19"/>
        <v>777.7672107634902</v>
      </c>
      <c r="BA53" s="23">
        <f t="shared" si="20"/>
        <v>4.1489071713770116</v>
      </c>
      <c r="BB53" s="15">
        <f t="shared" si="21"/>
        <v>74.183005457865718</v>
      </c>
    </row>
    <row r="54" spans="31:54" x14ac:dyDescent="0.25">
      <c r="AE54" s="22">
        <v>35.4</v>
      </c>
      <c r="AF54" s="24">
        <f t="shared" si="5"/>
        <v>245.89092751704845</v>
      </c>
      <c r="AG54" s="23">
        <f t="shared" si="6"/>
        <v>1.0245589202922898</v>
      </c>
      <c r="AH54" s="15">
        <f t="shared" si="7"/>
        <v>57.944840307119392</v>
      </c>
      <c r="AI54" s="9">
        <v>60.9</v>
      </c>
      <c r="AJ54" s="1">
        <f t="shared" si="22"/>
        <v>391.63424293087598</v>
      </c>
      <c r="AK54" s="23">
        <f t="shared" si="8"/>
        <v>2.1662473762793759</v>
      </c>
      <c r="AL54" s="15">
        <f t="shared" si="9"/>
        <v>76.921497165003302</v>
      </c>
      <c r="AM54" s="9">
        <v>60.9</v>
      </c>
      <c r="AN54" s="24">
        <f t="shared" si="10"/>
        <v>415.63053993174708</v>
      </c>
      <c r="AO54" s="23">
        <f t="shared" si="11"/>
        <v>2.3305027568879666</v>
      </c>
      <c r="AP54" s="15">
        <f t="shared" si="12"/>
        <v>77.976278869213232</v>
      </c>
      <c r="AQ54" s="9">
        <v>64.900000000000006</v>
      </c>
      <c r="AR54" s="24">
        <f t="shared" si="13"/>
        <v>559.89345897045496</v>
      </c>
      <c r="AS54" s="1">
        <f t="shared" si="14"/>
        <v>3.0610664292808831</v>
      </c>
      <c r="AT54" s="15">
        <f t="shared" si="15"/>
        <v>76.030473864984984</v>
      </c>
      <c r="AU54" s="9">
        <v>84.9</v>
      </c>
      <c r="AV54" s="24">
        <f t="shared" si="16"/>
        <v>752.41497692097118</v>
      </c>
      <c r="AW54" s="23">
        <f t="shared" si="17"/>
        <v>4.3590391050179846</v>
      </c>
      <c r="AX54" s="15">
        <f t="shared" si="18"/>
        <v>80.566346542088155</v>
      </c>
      <c r="AY54" s="9">
        <v>79.400000000000006</v>
      </c>
      <c r="AZ54" s="24">
        <f t="shared" si="19"/>
        <v>778.52202894643472</v>
      </c>
      <c r="BA54" s="23">
        <f t="shared" si="20"/>
        <v>4.1561581303602431</v>
      </c>
      <c r="BB54" s="15">
        <f t="shared" si="21"/>
        <v>74.240603518918874</v>
      </c>
    </row>
    <row r="55" spans="31:54" x14ac:dyDescent="0.25">
      <c r="AE55" s="22">
        <v>35.5</v>
      </c>
      <c r="AF55" s="24">
        <f t="shared" si="5"/>
        <v>246.5313879842455</v>
      </c>
      <c r="AG55" s="23">
        <f t="shared" si="6"/>
        <v>1.0300419668771728</v>
      </c>
      <c r="AH55" s="15">
        <f t="shared" si="7"/>
        <v>58.103599183507761</v>
      </c>
      <c r="AI55" s="9">
        <v>61</v>
      </c>
      <c r="AJ55" s="1">
        <f t="shared" si="22"/>
        <v>391.93833215521448</v>
      </c>
      <c r="AK55" s="23">
        <f t="shared" si="8"/>
        <v>2.1676189288001897</v>
      </c>
      <c r="AL55" s="15">
        <f t="shared" si="9"/>
        <v>76.910481672816118</v>
      </c>
      <c r="AM55" s="9">
        <v>61</v>
      </c>
      <c r="AN55" s="24">
        <f t="shared" si="10"/>
        <v>415.97436368982562</v>
      </c>
      <c r="AO55" s="23">
        <f t="shared" si="11"/>
        <v>2.3332572166624175</v>
      </c>
      <c r="AP55" s="15">
        <f t="shared" si="12"/>
        <v>78.003912826508696</v>
      </c>
      <c r="AQ55" s="9">
        <v>65</v>
      </c>
      <c r="AR55" s="24">
        <f t="shared" si="13"/>
        <v>560.51663989027611</v>
      </c>
      <c r="AS55" s="1">
        <f t="shared" si="14"/>
        <v>3.0670679903638725</v>
      </c>
      <c r="AT55" s="15">
        <f t="shared" si="15"/>
        <v>76.094843851097849</v>
      </c>
      <c r="AU55" s="9">
        <v>85</v>
      </c>
      <c r="AV55" s="24">
        <f t="shared" si="16"/>
        <v>752.94246068147459</v>
      </c>
      <c r="AW55" s="23">
        <f t="shared" si="17"/>
        <v>4.3618892601251105</v>
      </c>
      <c r="AX55" s="15">
        <f t="shared" si="18"/>
        <v>80.56254607956177</v>
      </c>
      <c r="AY55" s="9">
        <v>79.5</v>
      </c>
      <c r="AZ55" s="24">
        <f t="shared" si="19"/>
        <v>779.2768748984447</v>
      </c>
      <c r="BA55" s="23">
        <f t="shared" si="20"/>
        <v>4.1633935259821566</v>
      </c>
      <c r="BB55" s="15">
        <f t="shared" si="21"/>
        <v>74.297809616015044</v>
      </c>
    </row>
    <row r="56" spans="31:54" x14ac:dyDescent="0.25">
      <c r="AE56" s="22">
        <v>35.6</v>
      </c>
      <c r="AF56" s="24">
        <f t="shared" si="5"/>
        <v>247.16809142016461</v>
      </c>
      <c r="AG56" s="23">
        <f t="shared" si="6"/>
        <v>1.0355086690488884</v>
      </c>
      <c r="AH56" s="15">
        <f t="shared" si="7"/>
        <v>58.26150131923113</v>
      </c>
      <c r="AI56" s="9">
        <v>61.1</v>
      </c>
      <c r="AJ56" s="1">
        <f t="shared" si="22"/>
        <v>392.24241441969309</v>
      </c>
      <c r="AK56" s="23">
        <f t="shared" si="8"/>
        <v>2.1689832598638921</v>
      </c>
      <c r="AL56" s="15">
        <f t="shared" si="9"/>
        <v>76.89922859496069</v>
      </c>
      <c r="AM56" s="9">
        <v>61.1</v>
      </c>
      <c r="AN56" s="24">
        <f t="shared" si="10"/>
        <v>416.31705660462512</v>
      </c>
      <c r="AO56" s="23">
        <f t="shared" si="11"/>
        <v>2.3359908515751329</v>
      </c>
      <c r="AP56" s="15">
        <f t="shared" si="12"/>
        <v>78.031017467090294</v>
      </c>
      <c r="AQ56" s="9">
        <v>65.099999999999994</v>
      </c>
      <c r="AR56" s="24">
        <f t="shared" si="13"/>
        <v>561.13810317244202</v>
      </c>
      <c r="AS56" s="1">
        <f t="shared" si="14"/>
        <v>3.0730587813274965</v>
      </c>
      <c r="AT56" s="15">
        <f t="shared" si="15"/>
        <v>76.159037071658418</v>
      </c>
      <c r="AU56" s="9">
        <v>85.1</v>
      </c>
      <c r="AV56" s="24">
        <f t="shared" si="16"/>
        <v>753.46777460811472</v>
      </c>
      <c r="AW56" s="23">
        <f t="shared" si="17"/>
        <v>4.3646679698563844</v>
      </c>
      <c r="AX56" s="15">
        <f t="shared" si="18"/>
        <v>80.557664280315606</v>
      </c>
      <c r="AY56" s="9">
        <v>79.599999999999994</v>
      </c>
      <c r="AZ56" s="24">
        <f t="shared" si="19"/>
        <v>780.03174861952039</v>
      </c>
      <c r="BA56" s="23">
        <f t="shared" si="20"/>
        <v>4.170613358242754</v>
      </c>
      <c r="BB56" s="15">
        <f t="shared" si="21"/>
        <v>74.35462488096907</v>
      </c>
    </row>
    <row r="57" spans="31:54" x14ac:dyDescent="0.25">
      <c r="AE57" s="22">
        <v>35.700000000000003</v>
      </c>
      <c r="AF57" s="24">
        <f t="shared" si="5"/>
        <v>247.80106901634554</v>
      </c>
      <c r="AG57" s="23">
        <f t="shared" si="6"/>
        <v>1.0409591492165258</v>
      </c>
      <c r="AH57" s="15">
        <f t="shared" si="7"/>
        <v>58.418560016598249</v>
      </c>
      <c r="AI57" s="9">
        <v>61.2</v>
      </c>
      <c r="AJ57" s="1">
        <f t="shared" si="22"/>
        <v>392.54648972431187</v>
      </c>
      <c r="AK57" s="23">
        <f t="shared" si="8"/>
        <v>2.1703403694704817</v>
      </c>
      <c r="AL57" s="15">
        <f t="shared" si="9"/>
        <v>76.887738482968601</v>
      </c>
      <c r="AM57" s="9">
        <v>61.2</v>
      </c>
      <c r="AN57" s="24">
        <f t="shared" si="10"/>
        <v>416.65862782688691</v>
      </c>
      <c r="AO57" s="23">
        <f t="shared" si="11"/>
        <v>2.3387027410356893</v>
      </c>
      <c r="AP57" s="15">
        <f t="shared" si="12"/>
        <v>78.057561877361806</v>
      </c>
      <c r="AQ57" s="9">
        <v>65.2</v>
      </c>
      <c r="AR57" s="24">
        <f t="shared" si="13"/>
        <v>561.75785348589579</v>
      </c>
      <c r="AS57" s="1">
        <f t="shared" si="14"/>
        <v>3.0790386062177895</v>
      </c>
      <c r="AT57" s="15">
        <f t="shared" si="15"/>
        <v>76.22304921771287</v>
      </c>
      <c r="AU57" s="9">
        <v>85.2</v>
      </c>
      <c r="AV57" s="24">
        <f t="shared" si="16"/>
        <v>753.99090230967977</v>
      </c>
      <c r="AW57" s="23">
        <f t="shared" si="17"/>
        <v>4.3673770383898614</v>
      </c>
      <c r="AX57" s="15">
        <f t="shared" si="18"/>
        <v>80.551738389669055</v>
      </c>
      <c r="AY57" s="9">
        <v>79.7</v>
      </c>
      <c r="AZ57" s="24">
        <f t="shared" si="19"/>
        <v>780.78665010966188</v>
      </c>
      <c r="BA57" s="23">
        <f t="shared" si="20"/>
        <v>4.1778176271420406</v>
      </c>
      <c r="BB57" s="15">
        <f t="shared" si="21"/>
        <v>74.411050441302422</v>
      </c>
    </row>
    <row r="58" spans="31:54" x14ac:dyDescent="0.25">
      <c r="AE58" s="22">
        <v>35.799999999999997</v>
      </c>
      <c r="AF58" s="24">
        <f t="shared" si="5"/>
        <v>248.430351964328</v>
      </c>
      <c r="AG58" s="23">
        <f t="shared" si="6"/>
        <v>1.046393529789178</v>
      </c>
      <c r="AH58" s="15">
        <f t="shared" si="7"/>
        <v>58.574788286957123</v>
      </c>
      <c r="AI58" s="9">
        <v>61.3</v>
      </c>
      <c r="AJ58" s="1">
        <f t="shared" si="22"/>
        <v>392.85055806907087</v>
      </c>
      <c r="AK58" s="23">
        <f t="shared" si="8"/>
        <v>2.171690257619959</v>
      </c>
      <c r="AL58" s="15">
        <f t="shared" si="9"/>
        <v>76.876011886638679</v>
      </c>
      <c r="AM58" s="9">
        <v>61.3</v>
      </c>
      <c r="AN58" s="24">
        <f t="shared" si="10"/>
        <v>416.9990863313019</v>
      </c>
      <c r="AO58" s="23">
        <f t="shared" si="11"/>
        <v>2.3413919924555273</v>
      </c>
      <c r="AP58" s="15">
        <f t="shared" si="12"/>
        <v>78.083516200590708</v>
      </c>
      <c r="AQ58" s="9">
        <v>65.3</v>
      </c>
      <c r="AR58" s="24">
        <f t="shared" si="13"/>
        <v>562.37589549958079</v>
      </c>
      <c r="AS58" s="1">
        <f t="shared" si="14"/>
        <v>3.0850072690807995</v>
      </c>
      <c r="AT58" s="15">
        <f t="shared" si="15"/>
        <v>76.286875993890334</v>
      </c>
      <c r="AU58" s="9">
        <v>85.3</v>
      </c>
      <c r="AV58" s="24">
        <f t="shared" si="16"/>
        <v>754.51182739495698</v>
      </c>
      <c r="AW58" s="23">
        <f t="shared" si="17"/>
        <v>4.3700182699028005</v>
      </c>
      <c r="AX58" s="15">
        <f t="shared" si="18"/>
        <v>80.544805530797831</v>
      </c>
      <c r="AY58" s="9">
        <v>79.8</v>
      </c>
      <c r="AZ58" s="24">
        <f t="shared" si="19"/>
        <v>781.54157936886884</v>
      </c>
      <c r="BA58" s="23">
        <f t="shared" si="20"/>
        <v>4.1850063326800075</v>
      </c>
      <c r="BB58" s="15">
        <f t="shared" si="21"/>
        <v>74.467087420263127</v>
      </c>
    </row>
    <row r="59" spans="31:54" x14ac:dyDescent="0.25">
      <c r="AE59" s="22">
        <v>35.9</v>
      </c>
      <c r="AF59" s="24">
        <f t="shared" si="5"/>
        <v>249.05597145565162</v>
      </c>
      <c r="AG59" s="23">
        <f t="shared" si="6"/>
        <v>1.051811933175935</v>
      </c>
      <c r="AH59" s="15">
        <f t="shared" si="7"/>
        <v>58.730198857378738</v>
      </c>
      <c r="AI59" s="9">
        <v>61.4</v>
      </c>
      <c r="AJ59" s="1">
        <f t="shared" si="22"/>
        <v>393.15461945396993</v>
      </c>
      <c r="AK59" s="23">
        <f t="shared" si="8"/>
        <v>2.1730329243123245</v>
      </c>
      <c r="AL59" s="15">
        <f t="shared" si="9"/>
        <v>76.864049354043772</v>
      </c>
      <c r="AM59" s="9">
        <v>61.4</v>
      </c>
      <c r="AN59" s="24">
        <f t="shared" si="10"/>
        <v>417.33844091650371</v>
      </c>
      <c r="AO59" s="23">
        <f t="shared" si="11"/>
        <v>2.3440577412471555</v>
      </c>
      <c r="AP59" s="15">
        <f t="shared" si="12"/>
        <v>78.10885163193818</v>
      </c>
      <c r="AQ59" s="9">
        <v>65.400000000000006</v>
      </c>
      <c r="AR59" s="24">
        <f t="shared" si="13"/>
        <v>562.99223388244059</v>
      </c>
      <c r="AS59" s="1">
        <f t="shared" si="14"/>
        <v>3.0909645739625589</v>
      </c>
      <c r="AT59" s="15">
        <f t="shared" si="15"/>
        <v>76.350513118211907</v>
      </c>
      <c r="AU59" s="9">
        <v>85.4</v>
      </c>
      <c r="AV59" s="24">
        <f t="shared" si="16"/>
        <v>755.03053347273908</v>
      </c>
      <c r="AW59" s="23">
        <f t="shared" si="17"/>
        <v>4.3725934685728021</v>
      </c>
      <c r="AX59" s="15">
        <f t="shared" si="18"/>
        <v>80.536902706033587</v>
      </c>
      <c r="AY59" s="9">
        <v>79.900000000000006</v>
      </c>
      <c r="AZ59" s="24">
        <f t="shared" si="19"/>
        <v>782.29653639714161</v>
      </c>
      <c r="BA59" s="23">
        <f t="shared" si="20"/>
        <v>4.1921794748566619</v>
      </c>
      <c r="BB59" s="15">
        <f t="shared" si="21"/>
        <v>74.522736936846457</v>
      </c>
    </row>
    <row r="60" spans="31:54" x14ac:dyDescent="0.25">
      <c r="AE60" s="22">
        <v>36</v>
      </c>
      <c r="AF60" s="24">
        <f t="shared" si="5"/>
        <v>249.67795868185613</v>
      </c>
      <c r="AG60" s="23">
        <f t="shared" si="6"/>
        <v>1.0572144817858886</v>
      </c>
      <c r="AH60" s="15">
        <f t="shared" si="7"/>
        <v>58.884804177144701</v>
      </c>
      <c r="AI60" s="9">
        <v>61.5</v>
      </c>
      <c r="AJ60" s="1">
        <f t="shared" si="22"/>
        <v>393.45867387900915</v>
      </c>
      <c r="AK60" s="23">
        <f t="shared" si="8"/>
        <v>2.1743683695475777</v>
      </c>
      <c r="AL60" s="15">
        <f t="shared" si="9"/>
        <v>76.851851431537412</v>
      </c>
      <c r="AM60" s="9">
        <v>61.5</v>
      </c>
      <c r="AN60" s="24">
        <f t="shared" si="10"/>
        <v>417.67670020507921</v>
      </c>
      <c r="AO60" s="23">
        <f t="shared" si="11"/>
        <v>2.346699150824378</v>
      </c>
      <c r="AP60" s="15">
        <f t="shared" si="12"/>
        <v>78.133540413595185</v>
      </c>
      <c r="AQ60" s="9">
        <v>65.5</v>
      </c>
      <c r="AR60" s="24">
        <f t="shared" si="13"/>
        <v>563.6068733034183</v>
      </c>
      <c r="AS60" s="1">
        <f t="shared" si="14"/>
        <v>3.0969103249091194</v>
      </c>
      <c r="AT60" s="15">
        <f t="shared" si="15"/>
        <v>76.413956321904223</v>
      </c>
      <c r="AU60" s="9">
        <v>85.5</v>
      </c>
      <c r="AV60" s="24">
        <f t="shared" si="16"/>
        <v>755.54700415181196</v>
      </c>
      <c r="AW60" s="23">
        <f t="shared" si="17"/>
        <v>4.3751044385773525</v>
      </c>
      <c r="AX60" s="15">
        <f t="shared" si="18"/>
        <v>80.528066798141751</v>
      </c>
      <c r="AY60" s="9">
        <v>80</v>
      </c>
      <c r="AZ60" s="24">
        <f t="shared" si="19"/>
        <v>783.05152119447996</v>
      </c>
      <c r="BA60" s="23">
        <f t="shared" si="20"/>
        <v>4.1993370536720001</v>
      </c>
      <c r="BB60" s="15">
        <f t="shared" si="21"/>
        <v>74.578000105814709</v>
      </c>
    </row>
    <row r="61" spans="31:54" x14ac:dyDescent="0.25">
      <c r="AE61" s="22">
        <v>36.1</v>
      </c>
      <c r="AF61" s="24">
        <f t="shared" si="5"/>
        <v>250.29634483448115</v>
      </c>
      <c r="AG61" s="23">
        <f t="shared" si="6"/>
        <v>1.0626012980281301</v>
      </c>
      <c r="AH61" s="15">
        <f t="shared" si="7"/>
        <v>59.038616424044719</v>
      </c>
      <c r="AI61" s="9">
        <v>61.6</v>
      </c>
      <c r="AJ61" s="1">
        <f t="shared" si="22"/>
        <v>393.76272134418855</v>
      </c>
      <c r="AK61" s="23">
        <f t="shared" si="8"/>
        <v>2.1756965933257182</v>
      </c>
      <c r="AL61" s="15">
        <f t="shared" si="9"/>
        <v>76.83941866376064</v>
      </c>
      <c r="AM61" s="9">
        <v>61.6</v>
      </c>
      <c r="AN61" s="24">
        <f t="shared" si="10"/>
        <v>418.01387264355571</v>
      </c>
      <c r="AO61" s="23">
        <f t="shared" si="11"/>
        <v>2.3493154126024081</v>
      </c>
      <c r="AP61" s="15">
        <f t="shared" si="12"/>
        <v>78.157555829992091</v>
      </c>
      <c r="AQ61" s="9">
        <v>65.599999999999994</v>
      </c>
      <c r="AR61" s="24">
        <f t="shared" si="13"/>
        <v>564.21981843145772</v>
      </c>
      <c r="AS61" s="1">
        <f t="shared" si="14"/>
        <v>3.1028443259665206</v>
      </c>
      <c r="AT61" s="15">
        <f t="shared" si="15"/>
        <v>76.477201349213431</v>
      </c>
      <c r="AU61" s="9">
        <v>85.6</v>
      </c>
      <c r="AV61" s="24">
        <f t="shared" si="16"/>
        <v>756.06122304096471</v>
      </c>
      <c r="AW61" s="23">
        <f t="shared" si="17"/>
        <v>4.3775529840940521</v>
      </c>
      <c r="AX61" s="15">
        <f t="shared" si="18"/>
        <v>80.518334571615085</v>
      </c>
      <c r="AY61" s="9">
        <v>80.099999999999994</v>
      </c>
      <c r="AZ61" s="24">
        <f t="shared" si="19"/>
        <v>783.80653376088389</v>
      </c>
      <c r="BA61" s="23">
        <f t="shared" si="20"/>
        <v>4.2064790691260221</v>
      </c>
      <c r="BB61" s="15">
        <f t="shared" si="21"/>
        <v>74.632878037717305</v>
      </c>
    </row>
    <row r="62" spans="31:54" x14ac:dyDescent="0.25">
      <c r="AE62" s="22">
        <v>36.200000000000003</v>
      </c>
      <c r="AF62" s="24">
        <f t="shared" si="5"/>
        <v>250.9111611050663</v>
      </c>
      <c r="AG62" s="23">
        <f t="shared" si="6"/>
        <v>1.0679725043117507</v>
      </c>
      <c r="AH62" s="15">
        <f t="shared" si="7"/>
        <v>59.19164751049049</v>
      </c>
      <c r="AI62" s="9">
        <v>61.7</v>
      </c>
      <c r="AJ62" s="1">
        <f t="shared" si="22"/>
        <v>394.06676184950805</v>
      </c>
      <c r="AK62" s="23">
        <f t="shared" si="8"/>
        <v>2.1770175956467472</v>
      </c>
      <c r="AL62" s="15">
        <f t="shared" si="9"/>
        <v>76.826751593648765</v>
      </c>
      <c r="AM62" s="9">
        <v>61.7</v>
      </c>
      <c r="AN62" s="24">
        <f t="shared" si="10"/>
        <v>418.34996650241192</v>
      </c>
      <c r="AO62" s="23">
        <f t="shared" si="11"/>
        <v>2.3519057459976409</v>
      </c>
      <c r="AP62" s="15">
        <f t="shared" si="12"/>
        <v>78.180872203063856</v>
      </c>
      <c r="AQ62" s="9">
        <v>65.7</v>
      </c>
      <c r="AR62" s="24">
        <f t="shared" si="13"/>
        <v>564.83107393550222</v>
      </c>
      <c r="AS62" s="1">
        <f t="shared" si="14"/>
        <v>3.1087663811808035</v>
      </c>
      <c r="AT62" s="15">
        <f t="shared" si="15"/>
        <v>76.540243957223325</v>
      </c>
      <c r="AU62" s="9">
        <v>85.7</v>
      </c>
      <c r="AV62" s="24">
        <f t="shared" si="16"/>
        <v>756.57317374898685</v>
      </c>
      <c r="AW62" s="23">
        <f t="shared" si="17"/>
        <v>4.3799409093004442</v>
      </c>
      <c r="AX62" s="15">
        <f t="shared" si="18"/>
        <v>80.507742673966462</v>
      </c>
      <c r="AY62" s="9">
        <v>80.2</v>
      </c>
      <c r="AZ62" s="24">
        <f t="shared" si="19"/>
        <v>784.56157409635375</v>
      </c>
      <c r="BA62" s="23">
        <f t="shared" si="20"/>
        <v>4.213605521218728</v>
      </c>
      <c r="BB62" s="15">
        <f t="shared" si="21"/>
        <v>74.687371838910664</v>
      </c>
    </row>
    <row r="63" spans="31:54" x14ac:dyDescent="0.25">
      <c r="AE63" s="22">
        <v>36.299999999999997</v>
      </c>
      <c r="AF63" s="24">
        <f t="shared" si="5"/>
        <v>251.52243868515166</v>
      </c>
      <c r="AG63" s="23">
        <f t="shared" si="6"/>
        <v>1.0733282230458401</v>
      </c>
      <c r="AH63" s="15">
        <f t="shared" si="7"/>
        <v>59.343909089452254</v>
      </c>
      <c r="AI63" s="9">
        <v>61.8</v>
      </c>
      <c r="AJ63" s="1">
        <f t="shared" si="22"/>
        <v>394.37079539496767</v>
      </c>
      <c r="AK63" s="23">
        <f t="shared" si="8"/>
        <v>2.1783313765106636</v>
      </c>
      <c r="AL63" s="15">
        <f t="shared" si="9"/>
        <v>76.813850762437852</v>
      </c>
      <c r="AM63" s="9">
        <v>61.8</v>
      </c>
      <c r="AN63" s="24">
        <f t="shared" si="10"/>
        <v>418.68498987607018</v>
      </c>
      <c r="AO63" s="23">
        <f t="shared" si="11"/>
        <v>2.3544693984284493</v>
      </c>
      <c r="AP63" s="15">
        <f t="shared" si="12"/>
        <v>78.203464887622118</v>
      </c>
      <c r="AQ63" s="9">
        <v>65.8</v>
      </c>
      <c r="AR63" s="24">
        <f t="shared" si="13"/>
        <v>565.44064448449512</v>
      </c>
      <c r="AS63" s="1">
        <f t="shared" si="14"/>
        <v>3.1146762945980058</v>
      </c>
      <c r="AT63" s="15">
        <f t="shared" si="15"/>
        <v>76.603079915675139</v>
      </c>
      <c r="AU63" s="9">
        <v>85.8</v>
      </c>
      <c r="AV63" s="24">
        <f t="shared" si="16"/>
        <v>757.08283988466792</v>
      </c>
      <c r="AW63" s="23">
        <f t="shared" si="17"/>
        <v>4.3822700183738448</v>
      </c>
      <c r="AX63" s="15">
        <f t="shared" si="18"/>
        <v>80.496327637026894</v>
      </c>
      <c r="AY63" s="9">
        <v>80.3</v>
      </c>
      <c r="AZ63" s="24">
        <f t="shared" si="19"/>
        <v>785.31664220088908</v>
      </c>
      <c r="BA63" s="23">
        <f t="shared" si="20"/>
        <v>4.2207164099501213</v>
      </c>
      <c r="BB63" s="15">
        <f t="shared" si="21"/>
        <v>74.741482611578078</v>
      </c>
    </row>
    <row r="64" spans="31:54" x14ac:dyDescent="0.25">
      <c r="AE64" s="22">
        <v>36.4</v>
      </c>
      <c r="AF64" s="24">
        <f t="shared" si="5"/>
        <v>252.13020876627661</v>
      </c>
      <c r="AG64" s="23">
        <f t="shared" si="6"/>
        <v>1.0786685766394926</v>
      </c>
      <c r="AH64" s="15">
        <f t="shared" si="7"/>
        <v>59.495412560224629</v>
      </c>
      <c r="AI64" s="9">
        <v>61.9</v>
      </c>
      <c r="AJ64" s="1">
        <f t="shared" si="22"/>
        <v>394.67482198056751</v>
      </c>
      <c r="AK64" s="23">
        <f t="shared" si="8"/>
        <v>2.1796379359174685</v>
      </c>
      <c r="AL64" s="15">
        <f t="shared" si="9"/>
        <v>76.800716709671548</v>
      </c>
      <c r="AM64" s="9">
        <v>61.9</v>
      </c>
      <c r="AN64" s="24">
        <f t="shared" si="10"/>
        <v>419.01895068290514</v>
      </c>
      <c r="AO64" s="23">
        <f t="shared" si="11"/>
        <v>2.3570056453133645</v>
      </c>
      <c r="AP64" s="15">
        <f t="shared" si="12"/>
        <v>78.225310266705151</v>
      </c>
      <c r="AQ64" s="9">
        <v>65.900000000000006</v>
      </c>
      <c r="AR64" s="24">
        <f t="shared" si="13"/>
        <v>566.04853474737979</v>
      </c>
      <c r="AS64" s="1">
        <f t="shared" si="14"/>
        <v>3.1205738702641828</v>
      </c>
      <c r="AT64" s="15">
        <f t="shared" si="15"/>
        <v>76.66570500679039</v>
      </c>
      <c r="AU64" s="9">
        <v>85.9</v>
      </c>
      <c r="AV64" s="24">
        <f t="shared" si="16"/>
        <v>757.59020505679655</v>
      </c>
      <c r="AW64" s="23">
        <f t="shared" si="17"/>
        <v>4.3845421154921382</v>
      </c>
      <c r="AX64" s="15">
        <f t="shared" si="18"/>
        <v>80.48412587826688</v>
      </c>
      <c r="AY64" s="9">
        <v>80.400000000000006</v>
      </c>
      <c r="AZ64" s="24">
        <f t="shared" si="19"/>
        <v>786.0717380744901</v>
      </c>
      <c r="BA64" s="23">
        <f t="shared" si="20"/>
        <v>4.2278117353201985</v>
      </c>
      <c r="BB64" s="15">
        <f t="shared" si="21"/>
        <v>74.795211453749118</v>
      </c>
    </row>
    <row r="65" spans="31:54" x14ac:dyDescent="0.25">
      <c r="AE65" s="22">
        <v>36.5</v>
      </c>
      <c r="AF65" s="24">
        <f t="shared" si="5"/>
        <v>252.73450253998078</v>
      </c>
      <c r="AG65" s="23">
        <f t="shared" si="6"/>
        <v>1.0839936875017964</v>
      </c>
      <c r="AH65" s="15">
        <f t="shared" si="7"/>
        <v>59.64616907402548</v>
      </c>
      <c r="AI65" s="9">
        <v>62</v>
      </c>
      <c r="AJ65" s="1">
        <f t="shared" si="22"/>
        <v>394.97884160630747</v>
      </c>
      <c r="AK65" s="23">
        <f t="shared" si="8"/>
        <v>2.1809372738671602</v>
      </c>
      <c r="AL65" s="15">
        <f t="shared" si="9"/>
        <v>76.787349973207569</v>
      </c>
      <c r="AM65" s="9">
        <v>62</v>
      </c>
      <c r="AN65" s="24">
        <f t="shared" si="10"/>
        <v>419.35185666523103</v>
      </c>
      <c r="AO65" s="23">
        <f t="shared" si="11"/>
        <v>2.3595137900734642</v>
      </c>
      <c r="AP65" s="15">
        <f t="shared" si="12"/>
        <v>78.246385747137708</v>
      </c>
      <c r="AQ65" s="9">
        <v>66</v>
      </c>
      <c r="AR65" s="24">
        <f t="shared" si="13"/>
        <v>566.65474939309934</v>
      </c>
      <c r="AS65" s="1">
        <f t="shared" si="14"/>
        <v>3.1264589122253668</v>
      </c>
      <c r="AT65" s="15">
        <f t="shared" si="15"/>
        <v>76.728115025094937</v>
      </c>
      <c r="AU65" s="9">
        <v>86</v>
      </c>
      <c r="AV65" s="24">
        <f t="shared" si="16"/>
        <v>758.09525287416136</v>
      </c>
      <c r="AW65" s="23">
        <f t="shared" si="17"/>
        <v>4.386759004832868</v>
      </c>
      <c r="AX65" s="15">
        <f t="shared" si="18"/>
        <v>80.471173702091335</v>
      </c>
      <c r="AY65" s="9">
        <v>80.5</v>
      </c>
      <c r="AZ65" s="24">
        <f t="shared" si="19"/>
        <v>786.8268617171567</v>
      </c>
      <c r="BA65" s="23">
        <f t="shared" si="20"/>
        <v>4.2348914973289578</v>
      </c>
      <c r="BB65" s="15">
        <f t="shared" si="21"/>
        <v>74.848559459319304</v>
      </c>
    </row>
    <row r="66" spans="31:54" x14ac:dyDescent="0.25">
      <c r="AE66" s="22">
        <v>36.6</v>
      </c>
      <c r="AF66" s="24">
        <f t="shared" si="5"/>
        <v>253.3353511978039</v>
      </c>
      <c r="AG66" s="23">
        <f t="shared" si="6"/>
        <v>1.0893036780418437</v>
      </c>
      <c r="AH66" s="15">
        <f t="shared" si="7"/>
        <v>59.796189539436</v>
      </c>
      <c r="AI66" s="9">
        <v>62.1</v>
      </c>
      <c r="AJ66" s="1">
        <f t="shared" si="22"/>
        <v>395.28285427218759</v>
      </c>
      <c r="AK66" s="23">
        <f t="shared" si="8"/>
        <v>2.1822293903597396</v>
      </c>
      <c r="AL66" s="15">
        <f t="shared" si="9"/>
        <v>76.773751089224334</v>
      </c>
      <c r="AM66" s="9">
        <v>62.1</v>
      </c>
      <c r="AN66" s="24">
        <f t="shared" si="10"/>
        <v>419.68371538931478</v>
      </c>
      <c r="AO66" s="23">
        <f t="shared" si="11"/>
        <v>2.3619931641306664</v>
      </c>
      <c r="AP66" s="15">
        <f t="shared" si="12"/>
        <v>78.26666975501422</v>
      </c>
      <c r="AQ66" s="9">
        <v>66.099999999999994</v>
      </c>
      <c r="AR66" s="24">
        <f t="shared" si="13"/>
        <v>567.25929309059734</v>
      </c>
      <c r="AS66" s="1">
        <f t="shared" si="14"/>
        <v>3.1323312245276078</v>
      </c>
      <c r="AT66" s="15">
        <f t="shared" si="15"/>
        <v>76.790305777246871</v>
      </c>
      <c r="AU66" s="9">
        <v>86.1</v>
      </c>
      <c r="AV66" s="24">
        <f t="shared" si="16"/>
        <v>758.59796694555098</v>
      </c>
      <c r="AW66" s="23">
        <f t="shared" si="17"/>
        <v>4.3889224905731794</v>
      </c>
      <c r="AX66" s="15">
        <f t="shared" si="18"/>
        <v>80.457507301155601</v>
      </c>
      <c r="AY66" s="9">
        <v>80.599999999999994</v>
      </c>
      <c r="AZ66" s="24">
        <f t="shared" si="19"/>
        <v>787.582013128889</v>
      </c>
      <c r="BA66" s="23">
        <f t="shared" si="20"/>
        <v>4.2419556959764027</v>
      </c>
      <c r="BB66" s="15">
        <f t="shared" si="21"/>
        <v>74.901527718069673</v>
      </c>
    </row>
    <row r="67" spans="31:54" x14ac:dyDescent="0.25">
      <c r="AE67" s="22">
        <v>36.700000000000003</v>
      </c>
      <c r="AF67" s="24">
        <f t="shared" si="5"/>
        <v>253.93278593128593</v>
      </c>
      <c r="AG67" s="23">
        <f t="shared" si="6"/>
        <v>1.0945986706687276</v>
      </c>
      <c r="AH67" s="15">
        <f t="shared" si="7"/>
        <v>59.945484627685204</v>
      </c>
      <c r="AI67" s="9">
        <v>62.2</v>
      </c>
      <c r="AJ67" s="1">
        <f t="shared" si="22"/>
        <v>395.58685997820783</v>
      </c>
      <c r="AK67" s="23">
        <f t="shared" si="8"/>
        <v>2.1835142853952076</v>
      </c>
      <c r="AL67" s="15">
        <f t="shared" si="9"/>
        <v>76.759920592227587</v>
      </c>
      <c r="AM67" s="9">
        <v>62.2</v>
      </c>
      <c r="AN67" s="24">
        <f t="shared" si="10"/>
        <v>420.01453424537067</v>
      </c>
      <c r="AO67" s="23">
        <f t="shared" si="11"/>
        <v>2.3644431269077302</v>
      </c>
      <c r="AP67" s="15">
        <f t="shared" si="12"/>
        <v>78.286141731305463</v>
      </c>
      <c r="AQ67" s="9">
        <v>66.2</v>
      </c>
      <c r="AR67" s="24">
        <f t="shared" si="13"/>
        <v>567.86217050881783</v>
      </c>
      <c r="AS67" s="1">
        <f t="shared" si="14"/>
        <v>3.1381906112169382</v>
      </c>
      <c r="AT67" s="15">
        <f t="shared" si="15"/>
        <v>76.85227308186542</v>
      </c>
      <c r="AU67" s="9">
        <v>86.2</v>
      </c>
      <c r="AV67" s="24">
        <f t="shared" si="16"/>
        <v>759.09833087975449</v>
      </c>
      <c r="AW67" s="23">
        <f t="shared" si="17"/>
        <v>4.3910343768910138</v>
      </c>
      <c r="AX67" s="15">
        <f t="shared" si="18"/>
        <v>80.443162757709771</v>
      </c>
      <c r="AY67" s="9">
        <v>80.7</v>
      </c>
      <c r="AZ67" s="24">
        <f t="shared" si="19"/>
        <v>788.33719230968711</v>
      </c>
      <c r="BA67" s="23">
        <f t="shared" si="20"/>
        <v>4.2490043312625314</v>
      </c>
      <c r="BB67" s="15">
        <f t="shared" si="21"/>
        <v>74.954117315685878</v>
      </c>
    </row>
    <row r="68" spans="31:54" x14ac:dyDescent="0.25">
      <c r="AE68" s="22">
        <v>36.799999999999997</v>
      </c>
      <c r="AF68" s="24">
        <f t="shared" si="5"/>
        <v>254.52683793196593</v>
      </c>
      <c r="AG68" s="23">
        <f t="shared" si="6"/>
        <v>1.099878787791535</v>
      </c>
      <c r="AH68" s="15">
        <f t="shared" si="7"/>
        <v>60.094064777784858</v>
      </c>
      <c r="AI68" s="9">
        <v>62.3</v>
      </c>
      <c r="AJ68" s="1">
        <f t="shared" si="22"/>
        <v>395.89085872436817</v>
      </c>
      <c r="AK68" s="23">
        <f t="shared" si="8"/>
        <v>2.1847919589735629</v>
      </c>
      <c r="AL68" s="15">
        <f t="shared" si="9"/>
        <v>76.745859015056695</v>
      </c>
      <c r="AM68" s="9">
        <v>62.3</v>
      </c>
      <c r="AN68" s="24">
        <f t="shared" si="10"/>
        <v>420.34432044755295</v>
      </c>
      <c r="AO68" s="23">
        <f t="shared" si="11"/>
        <v>2.3668630658295058</v>
      </c>
      <c r="AP68" s="15">
        <f t="shared" si="12"/>
        <v>78.304782127567663</v>
      </c>
      <c r="AQ68" s="9">
        <v>66.3</v>
      </c>
      <c r="AR68" s="24">
        <f t="shared" si="13"/>
        <v>568.46338631670324</v>
      </c>
      <c r="AS68" s="1">
        <f t="shared" si="14"/>
        <v>3.1440368763394062</v>
      </c>
      <c r="AT68" s="15">
        <f t="shared" si="15"/>
        <v>76.914012769363595</v>
      </c>
      <c r="AU68" s="9">
        <v>86.3</v>
      </c>
      <c r="AV68" s="24">
        <f t="shared" si="16"/>
        <v>759.59632828556141</v>
      </c>
      <c r="AW68" s="23">
        <f t="shared" si="17"/>
        <v>4.3930964679636304</v>
      </c>
      <c r="AX68" s="15">
        <f t="shared" si="18"/>
        <v>80.428176044899146</v>
      </c>
      <c r="AY68" s="9">
        <v>80.8</v>
      </c>
      <c r="AZ68" s="24">
        <f t="shared" si="19"/>
        <v>789.0923992595508</v>
      </c>
      <c r="BA68" s="23">
        <f t="shared" si="20"/>
        <v>4.2560374031873458</v>
      </c>
      <c r="BB68" s="15">
        <f t="shared" si="21"/>
        <v>75.006329333777586</v>
      </c>
    </row>
    <row r="69" spans="31:54" x14ac:dyDescent="0.25">
      <c r="AE69" s="22">
        <v>36.9</v>
      </c>
      <c r="AF69" s="24">
        <f t="shared" si="5"/>
        <v>255.1175383913843</v>
      </c>
      <c r="AG69" s="23">
        <f t="shared" si="6"/>
        <v>1.1051441518193612</v>
      </c>
      <c r="AH69" s="15">
        <f t="shared" si="7"/>
        <v>60.241940201519903</v>
      </c>
      <c r="AI69" s="9">
        <v>62.4</v>
      </c>
      <c r="AJ69" s="1">
        <f t="shared" ref="AJ69:AJ80" si="23" xml:space="preserve"> -0.00034799299274*AI69^2 + 3.0833125892*AI69 + 205.15114614</f>
        <v>396.19485051066874</v>
      </c>
      <c r="AK69" s="23">
        <f t="shared" si="8"/>
        <v>2.1860624110948064</v>
      </c>
      <c r="AL69" s="15">
        <f t="shared" si="9"/>
        <v>76.731566888891322</v>
      </c>
      <c r="AM69" s="9">
        <v>62.4</v>
      </c>
      <c r="AN69" s="24">
        <f t="shared" si="10"/>
        <v>420.67308103396954</v>
      </c>
      <c r="AO69" s="23">
        <f t="shared" si="11"/>
        <v>2.3692523963215706</v>
      </c>
      <c r="AP69" s="15">
        <f t="shared" si="12"/>
        <v>78.322572401621585</v>
      </c>
      <c r="AQ69" s="9">
        <v>66.400000000000006</v>
      </c>
      <c r="AR69" s="24">
        <f t="shared" si="13"/>
        <v>569.0629451831976</v>
      </c>
      <c r="AS69" s="1">
        <f t="shared" si="14"/>
        <v>3.1498698239410636</v>
      </c>
      <c r="AT69" s="15">
        <f t="shared" si="15"/>
        <v>76.975520681781859</v>
      </c>
      <c r="AU69" s="9">
        <v>86.4</v>
      </c>
      <c r="AV69" s="24">
        <f t="shared" si="16"/>
        <v>760.0919427717613</v>
      </c>
      <c r="AW69" s="23">
        <f t="shared" si="17"/>
        <v>4.3951105679688567</v>
      </c>
      <c r="AX69" s="15">
        <f t="shared" si="18"/>
        <v>80.412583028119997</v>
      </c>
      <c r="AY69" s="9">
        <v>80.900000000000006</v>
      </c>
      <c r="AZ69" s="24">
        <f t="shared" si="19"/>
        <v>789.84763397848008</v>
      </c>
      <c r="BA69" s="23">
        <f t="shared" si="20"/>
        <v>4.2630549117508458</v>
      </c>
      <c r="BB69" s="15">
        <f t="shared" si="21"/>
        <v>75.058164849897409</v>
      </c>
    </row>
    <row r="70" spans="31:54" x14ac:dyDescent="0.25">
      <c r="AE70" s="22">
        <v>37</v>
      </c>
      <c r="AF70" s="24">
        <f t="shared" ref="AF70:AF105" si="24" xml:space="preserve"> 0.0051985899485*AE70^3 - 0.74150139341*AE70^2 + 39.377797514*AE70 - 449.4823586</f>
        <v>255.70491850108056</v>
      </c>
      <c r="AG70" s="23">
        <f t="shared" ref="AG70:AG105" si="25" xml:space="preserve"> 0.000020401515198*AE70^3 - 0.002989982027*AE70^2 + 0.1899042351*AE70 - 2.8561743679</f>
        <v>1.1103948851612944</v>
      </c>
      <c r="AH70" s="15">
        <f t="shared" ref="AH70:AH105" si="26">55000*1341.1*AG70/(AF70*62.4*85)</f>
        <v>60.389120888298244</v>
      </c>
      <c r="AI70" s="9">
        <v>62.5</v>
      </c>
      <c r="AJ70" s="1">
        <f t="shared" si="23"/>
        <v>396.49883533710943</v>
      </c>
      <c r="AK70" s="23">
        <f t="shared" ref="AK70:AK80" si="27" xml:space="preserve"> -0.00036107285561*AI70^2 + 0.057730306307*AI70 - 0.010377660202</f>
        <v>2.187325641758938</v>
      </c>
      <c r="AL70" s="15">
        <f t="shared" ref="AL70:AL80" si="28">55000*1341.1*AK70/(AJ70*62.4*85)</f>
        <v>76.717044743257887</v>
      </c>
      <c r="AM70" s="9">
        <v>62.5</v>
      </c>
      <c r="AN70" s="24">
        <f t="shared" ref="AN70:AN133" si="29" xml:space="preserve"> -0.000073355430693*AM70^4 + 0.019438519904*AM70^3 - 1.9760572272*AM70^2 + 94.120508053*AM70 - 1368.9747416</f>
        <v>421.00082286667475</v>
      </c>
      <c r="AO70" s="23">
        <f t="shared" ref="AO70:AO133" si="30" xml:space="preserve"> 0.000011667221671*AM70^4 - 0.003002567218*AM70^3 + 0.2879460501*AM70^2 - 12.177268795*AM70 + 193.68261483</f>
        <v>2.3716105618114796</v>
      </c>
      <c r="AP70" s="15">
        <f t="shared" ref="AP70:AP133" si="31">55000*1341.1*AO70/(AN70*62.4*85)</f>
        <v>78.339495013379874</v>
      </c>
      <c r="AQ70" s="9">
        <v>66.5</v>
      </c>
      <c r="AR70" s="24">
        <f t="shared" ref="AR70:AR133" si="32" xml:space="preserve"> 0.00077815723393*AQ70^3 - 0.23762254339*AQ70^2 + 27.251000929*AQ70 - 420.54460504</f>
        <v>569.66085177724403</v>
      </c>
      <c r="AS70" s="1">
        <f t="shared" ref="AS70:AS133" si="33" xml:space="preserve"> -0.000032658992917*AQ70^3 + 0.0058299976502*AQ70^2 - 0.28398487248*AQ70 + 5.8633205593</f>
        <v>3.1556892580679303</v>
      </c>
      <c r="AT70" s="15">
        <f t="shared" ref="AT70:AT133" si="34">55000*1341.1*AS70/(AR70*62.4*85)</f>
        <v>77.036792672623804</v>
      </c>
      <c r="AU70" s="9">
        <v>86.5</v>
      </c>
      <c r="AV70" s="24">
        <f t="shared" ref="AV70:AV110" si="35" xml:space="preserve"> -0.0027318685114*AU70^3 + 0.5881347772*AU70^2 - 35.505646385*AU70 + 1199.3573877</f>
        <v>760.58515794714003</v>
      </c>
      <c r="AW70" s="23">
        <f t="shared" ref="AW70:AW110" si="36" xml:space="preserve"> 0.0003006962568*AU70^3 - 0.080249814263*AU70^2 + 7.1530183758*AU70 - 208.50485334</f>
        <v>4.3970784810839518</v>
      </c>
      <c r="AX70" s="15">
        <f t="shared" ref="AX70:AX110" si="37">55000*1341.1*AW70/(AV70*62.4*85)</f>
        <v>80.396419466337306</v>
      </c>
      <c r="AY70" s="9">
        <v>81</v>
      </c>
      <c r="AZ70" s="24">
        <f t="shared" ref="AZ70:AZ115" si="38" xml:space="preserve"> 0.0013884532832*AY70^2 + 7.3278342934*AY70 + 187.93867671</f>
        <v>790.60289646647516</v>
      </c>
      <c r="BA70" s="23">
        <f t="shared" ref="BA70:BA115" si="39" xml:space="preserve"> -0.00077816806577*AY70^2 + 0.19600486187*AY70 - 6.500776275</f>
        <v>4.2700568569530297</v>
      </c>
      <c r="BB70" s="15">
        <f t="shared" ref="BB70:BB115" si="40">55000*1341.1*BA70/(AZ70*62.4*85)</f>
        <v>75.109624937560014</v>
      </c>
    </row>
    <row r="71" spans="31:54" x14ac:dyDescent="0.25">
      <c r="AE71" s="22">
        <v>37.1</v>
      </c>
      <c r="AF71" s="24">
        <f t="shared" si="24"/>
        <v>256.2890094525942</v>
      </c>
      <c r="AG71" s="23">
        <f t="shared" si="25"/>
        <v>1.115631110226428</v>
      </c>
      <c r="AH71" s="15">
        <f t="shared" si="26"/>
        <v>60.535616609866047</v>
      </c>
      <c r="AI71" s="9">
        <v>62.6</v>
      </c>
      <c r="AJ71" s="1">
        <f t="shared" si="23"/>
        <v>396.80281320369022</v>
      </c>
      <c r="AK71" s="23">
        <f t="shared" si="27"/>
        <v>2.1885816509659564</v>
      </c>
      <c r="AL71" s="15">
        <f t="shared" si="28"/>
        <v>76.702293106035796</v>
      </c>
      <c r="AM71" s="9">
        <v>62.6</v>
      </c>
      <c r="AN71" s="24">
        <f t="shared" si="29"/>
        <v>421.32755263166746</v>
      </c>
      <c r="AO71" s="23">
        <f t="shared" si="30"/>
        <v>2.3739370337277421</v>
      </c>
      <c r="AP71" s="15">
        <f t="shared" si="31"/>
        <v>78.355533420655448</v>
      </c>
      <c r="AQ71" s="9">
        <v>66.599999999999994</v>
      </c>
      <c r="AR71" s="24">
        <f t="shared" si="32"/>
        <v>570.25711076778612</v>
      </c>
      <c r="AS71" s="1">
        <f t="shared" si="33"/>
        <v>3.1614949827660723</v>
      </c>
      <c r="AT71" s="15">
        <f t="shared" si="34"/>
        <v>77.097824606696463</v>
      </c>
      <c r="AU71" s="9">
        <v>86.6</v>
      </c>
      <c r="AV71" s="24">
        <f t="shared" si="35"/>
        <v>761.07595742048898</v>
      </c>
      <c r="AW71" s="23">
        <f t="shared" si="36"/>
        <v>4.3990020114865729</v>
      </c>
      <c r="AX71" s="15">
        <f t="shared" si="37"/>
        <v>80.379721013444581</v>
      </c>
      <c r="AY71" s="9">
        <v>81.099999999999994</v>
      </c>
      <c r="AZ71" s="24">
        <f t="shared" si="38"/>
        <v>791.35818672353571</v>
      </c>
      <c r="BA71" s="23">
        <f t="shared" si="39"/>
        <v>4.2770432387938975</v>
      </c>
      <c r="BB71" s="15">
        <f t="shared" si="40"/>
        <v>75.160710666260997</v>
      </c>
    </row>
    <row r="72" spans="31:54" x14ac:dyDescent="0.25">
      <c r="AE72" s="22">
        <v>37.200000000000003</v>
      </c>
      <c r="AF72" s="24">
        <f t="shared" si="24"/>
        <v>256.86984243746497</v>
      </c>
      <c r="AG72" s="23">
        <f t="shared" si="25"/>
        <v>1.1208529494238526</v>
      </c>
      <c r="AH72" s="15">
        <f t="shared" si="26"/>
        <v>60.681436924890754</v>
      </c>
      <c r="AI72" s="9">
        <v>62.7</v>
      </c>
      <c r="AJ72" s="1">
        <f t="shared" si="23"/>
        <v>397.10678411041124</v>
      </c>
      <c r="AK72" s="23">
        <f t="shared" si="27"/>
        <v>2.1898304387158634</v>
      </c>
      <c r="AL72" s="15">
        <f t="shared" si="28"/>
        <v>76.687312503464156</v>
      </c>
      <c r="AM72" s="9">
        <v>62.7</v>
      </c>
      <c r="AN72" s="24">
        <f t="shared" si="29"/>
        <v>421.65327683889518</v>
      </c>
      <c r="AO72" s="23">
        <f t="shared" si="30"/>
        <v>2.3762313115001632</v>
      </c>
      <c r="AP72" s="15">
        <f t="shared" si="31"/>
        <v>78.370672075069535</v>
      </c>
      <c r="AQ72" s="9">
        <v>66.7</v>
      </c>
      <c r="AR72" s="24">
        <f t="shared" si="32"/>
        <v>570.85172682376719</v>
      </c>
      <c r="AS72" s="1">
        <f t="shared" si="33"/>
        <v>3.1672868020815166</v>
      </c>
      <c r="AT72" s="15">
        <f t="shared" si="34"/>
        <v>77.158612359949046</v>
      </c>
      <c r="AU72" s="9">
        <v>86.7</v>
      </c>
      <c r="AV72" s="24">
        <f t="shared" si="35"/>
        <v>761.56432480059857</v>
      </c>
      <c r="AW72" s="23">
        <f t="shared" si="36"/>
        <v>4.4008829633543769</v>
      </c>
      <c r="AX72" s="15">
        <f t="shared" si="37"/>
        <v>80.362523219605649</v>
      </c>
      <c r="AY72" s="9">
        <v>81.2</v>
      </c>
      <c r="AZ72" s="24">
        <f t="shared" si="38"/>
        <v>792.11350474966218</v>
      </c>
      <c r="BA72" s="23">
        <f t="shared" si="39"/>
        <v>4.2840140572734509</v>
      </c>
      <c r="BB72" s="15">
        <f t="shared" si="40"/>
        <v>75.211423101495669</v>
      </c>
    </row>
    <row r="73" spans="31:54" x14ac:dyDescent="0.25">
      <c r="AE73" s="22">
        <v>37.299999999999997</v>
      </c>
      <c r="AF73" s="24">
        <f t="shared" si="24"/>
        <v>257.44744864723248</v>
      </c>
      <c r="AG73" s="23">
        <f t="shared" si="25"/>
        <v>1.1260605251626585</v>
      </c>
      <c r="AH73" s="15">
        <f t="shared" si="26"/>
        <v>60.826591183418117</v>
      </c>
      <c r="AI73" s="9">
        <v>62.8</v>
      </c>
      <c r="AJ73" s="1">
        <f t="shared" si="23"/>
        <v>397.41074805727226</v>
      </c>
      <c r="AK73" s="23">
        <f t="shared" si="27"/>
        <v>2.1910720050086576</v>
      </c>
      <c r="AL73" s="15">
        <f t="shared" si="28"/>
        <v>76.672103460147852</v>
      </c>
      <c r="AM73" s="9">
        <v>62.8</v>
      </c>
      <c r="AN73" s="24">
        <f t="shared" si="29"/>
        <v>421.9780018222491</v>
      </c>
      <c r="AO73" s="23">
        <f t="shared" si="30"/>
        <v>2.3784929225596159</v>
      </c>
      <c r="AP73" s="15">
        <f t="shared" si="31"/>
        <v>78.384896417996856</v>
      </c>
      <c r="AQ73" s="9">
        <v>66.8</v>
      </c>
      <c r="AR73" s="24">
        <f t="shared" si="32"/>
        <v>571.44470461413107</v>
      </c>
      <c r="AS73" s="1">
        <f t="shared" si="33"/>
        <v>3.1730645200603185</v>
      </c>
      <c r="AT73" s="15">
        <f t="shared" si="34"/>
        <v>77.219151819317531</v>
      </c>
      <c r="AU73" s="9">
        <v>86.8</v>
      </c>
      <c r="AV73" s="24">
        <f t="shared" si="35"/>
        <v>762.05024369625471</v>
      </c>
      <c r="AW73" s="23">
        <f t="shared" si="36"/>
        <v>4.4027231408645662</v>
      </c>
      <c r="AX73" s="15">
        <f t="shared" si="37"/>
        <v>80.344861532600476</v>
      </c>
      <c r="AY73" s="9">
        <v>81.3</v>
      </c>
      <c r="AZ73" s="24">
        <f t="shared" si="38"/>
        <v>792.86885054485413</v>
      </c>
      <c r="BA73" s="23">
        <f t="shared" si="39"/>
        <v>4.2909693123916881</v>
      </c>
      <c r="BB73" s="15">
        <f t="shared" si="40"/>
        <v>75.261763304777716</v>
      </c>
    </row>
    <row r="74" spans="31:54" x14ac:dyDescent="0.25">
      <c r="AE74" s="22">
        <v>37.4</v>
      </c>
      <c r="AF74" s="24">
        <f t="shared" si="24"/>
        <v>258.02185927343658</v>
      </c>
      <c r="AG74" s="23">
        <f t="shared" si="25"/>
        <v>1.1312539598519384</v>
      </c>
      <c r="AH74" s="15">
        <f t="shared" si="26"/>
        <v>60.971088531206306</v>
      </c>
      <c r="AI74" s="9">
        <v>62.9</v>
      </c>
      <c r="AJ74" s="1">
        <f t="shared" si="23"/>
        <v>397.71470504427356</v>
      </c>
      <c r="AK74" s="23">
        <f t="shared" si="27"/>
        <v>2.1923063498443396</v>
      </c>
      <c r="AL74" s="15">
        <f t="shared" si="28"/>
        <v>76.656666499063917</v>
      </c>
      <c r="AM74" s="9">
        <v>62.9</v>
      </c>
      <c r="AN74" s="24">
        <f t="shared" si="29"/>
        <v>422.30173373957405</v>
      </c>
      <c r="AO74" s="23">
        <f t="shared" si="30"/>
        <v>2.3807214223389508</v>
      </c>
      <c r="AP74" s="15">
        <f t="shared" si="31"/>
        <v>78.398192876598657</v>
      </c>
      <c r="AQ74" s="9">
        <v>66.900000000000006</v>
      </c>
      <c r="AR74" s="24">
        <f t="shared" si="32"/>
        <v>572.03604880782018</v>
      </c>
      <c r="AS74" s="1">
        <f t="shared" si="33"/>
        <v>3.1788279407485014</v>
      </c>
      <c r="AT74" s="15">
        <f t="shared" si="34"/>
        <v>77.279438882568328</v>
      </c>
      <c r="AU74" s="9">
        <v>86.9</v>
      </c>
      <c r="AV74" s="24">
        <f t="shared" si="35"/>
        <v>762.53369771624693</v>
      </c>
      <c r="AW74" s="23">
        <f t="shared" si="36"/>
        <v>4.4045243481952525</v>
      </c>
      <c r="AX74" s="15">
        <f t="shared" si="37"/>
        <v>80.326771299207692</v>
      </c>
      <c r="AY74" s="9">
        <v>81.400000000000006</v>
      </c>
      <c r="AZ74" s="24">
        <f t="shared" si="38"/>
        <v>793.62422410911188</v>
      </c>
      <c r="BA74" s="23">
        <f t="shared" si="39"/>
        <v>4.297909004148611</v>
      </c>
      <c r="BB74" s="15">
        <f t="shared" si="40"/>
        <v>75.311732333657815</v>
      </c>
    </row>
    <row r="75" spans="31:54" x14ac:dyDescent="0.25">
      <c r="AE75" s="22">
        <v>37.5</v>
      </c>
      <c r="AF75" s="24">
        <f t="shared" si="24"/>
        <v>258.59310550761722</v>
      </c>
      <c r="AG75" s="23">
        <f t="shared" si="25"/>
        <v>1.1364333759007814</v>
      </c>
      <c r="AH75" s="15">
        <f t="shared" si="26"/>
        <v>61.114937913940878</v>
      </c>
      <c r="AI75" s="9">
        <v>63</v>
      </c>
      <c r="AJ75" s="1">
        <f t="shared" si="23"/>
        <v>398.01865507141497</v>
      </c>
      <c r="AK75" s="23">
        <f t="shared" si="27"/>
        <v>2.1935334732229101</v>
      </c>
      <c r="AL75" s="15">
        <f t="shared" si="28"/>
        <v>76.641002141568123</v>
      </c>
      <c r="AM75" s="9">
        <v>63</v>
      </c>
      <c r="AN75" s="24">
        <f t="shared" si="29"/>
        <v>422.6244785726567</v>
      </c>
      <c r="AO75" s="23">
        <f t="shared" si="30"/>
        <v>2.3829163942720868</v>
      </c>
      <c r="AP75" s="15">
        <f t="shared" si="31"/>
        <v>78.410548859851644</v>
      </c>
      <c r="AQ75" s="9">
        <v>67</v>
      </c>
      <c r="AR75" s="24">
        <f t="shared" si="32"/>
        <v>572.62576407377856</v>
      </c>
      <c r="AS75" s="1">
        <f t="shared" si="33"/>
        <v>3.1845768681921278</v>
      </c>
      <c r="AT75" s="15">
        <f t="shared" si="34"/>
        <v>77.339469458146752</v>
      </c>
      <c r="AU75" s="9">
        <v>87</v>
      </c>
      <c r="AV75" s="24">
        <f t="shared" si="35"/>
        <v>763.01467046936523</v>
      </c>
      <c r="AW75" s="23">
        <f t="shared" si="36"/>
        <v>4.4062883895234108</v>
      </c>
      <c r="AX75" s="15">
        <f t="shared" si="37"/>
        <v>80.308287766531592</v>
      </c>
      <c r="AY75" s="9">
        <v>81.5</v>
      </c>
      <c r="AZ75" s="24">
        <f t="shared" si="38"/>
        <v>794.3796254424351</v>
      </c>
      <c r="BA75" s="23">
        <f t="shared" si="39"/>
        <v>4.3048331325442177</v>
      </c>
      <c r="BB75" s="15">
        <f t="shared" si="40"/>
        <v>75.361331241742036</v>
      </c>
    </row>
    <row r="76" spans="31:54" x14ac:dyDescent="0.25">
      <c r="AE76" s="22">
        <v>37.6</v>
      </c>
      <c r="AF76" s="24">
        <f t="shared" si="24"/>
        <v>259.16121854131359</v>
      </c>
      <c r="AG76" s="23">
        <f t="shared" si="25"/>
        <v>1.141598895718281</v>
      </c>
      <c r="AH76" s="15">
        <f t="shared" si="26"/>
        <v>61.25814808133569</v>
      </c>
      <c r="AI76" s="9">
        <v>63.1</v>
      </c>
      <c r="AJ76" s="1">
        <f t="shared" si="23"/>
        <v>398.32259813869655</v>
      </c>
      <c r="AK76" s="23">
        <f t="shared" si="27"/>
        <v>2.194753375144368</v>
      </c>
      <c r="AL76" s="15">
        <f t="shared" si="28"/>
        <v>76.625110907400867</v>
      </c>
      <c r="AM76" s="9">
        <v>63.1</v>
      </c>
      <c r="AN76" s="24">
        <f t="shared" si="29"/>
        <v>422.9462421272292</v>
      </c>
      <c r="AO76" s="23">
        <f t="shared" si="30"/>
        <v>2.3850774497938971</v>
      </c>
      <c r="AP76" s="15">
        <f t="shared" si="31"/>
        <v>78.421952754650974</v>
      </c>
      <c r="AQ76" s="9">
        <v>67.099999999999994</v>
      </c>
      <c r="AR76" s="24">
        <f t="shared" si="32"/>
        <v>573.21385508094954</v>
      </c>
      <c r="AS76" s="1">
        <f t="shared" si="33"/>
        <v>3.1903111064372318</v>
      </c>
      <c r="AT76" s="15">
        <f t="shared" si="34"/>
        <v>77.399239465025062</v>
      </c>
      <c r="AU76" s="9">
        <v>87.1</v>
      </c>
      <c r="AV76" s="24">
        <f t="shared" si="35"/>
        <v>763.49314556439867</v>
      </c>
      <c r="AW76" s="23">
        <f t="shared" si="36"/>
        <v>4.4080170690268119</v>
      </c>
      <c r="AX76" s="15">
        <f t="shared" si="37"/>
        <v>80.289446083406432</v>
      </c>
      <c r="AY76" s="9">
        <v>81.599999999999994</v>
      </c>
      <c r="AZ76" s="24">
        <f t="shared" si="38"/>
        <v>795.13505454482402</v>
      </c>
      <c r="BA76" s="23">
        <f t="shared" si="39"/>
        <v>4.3117416975785083</v>
      </c>
      <c r="BB76" s="15">
        <f t="shared" si="40"/>
        <v>75.410561078710288</v>
      </c>
    </row>
    <row r="77" spans="31:54" x14ac:dyDescent="0.25">
      <c r="AE77" s="22">
        <v>37.700000000000003</v>
      </c>
      <c r="AF77" s="24">
        <f t="shared" si="24"/>
        <v>259.72622956606563</v>
      </c>
      <c r="AG77" s="23">
        <f t="shared" si="25"/>
        <v>1.1467506417135271</v>
      </c>
      <c r="AH77" s="15">
        <f t="shared" si="26"/>
        <v>61.400727591120962</v>
      </c>
      <c r="AI77" s="9">
        <v>63.2</v>
      </c>
      <c r="AJ77" s="1">
        <f t="shared" si="23"/>
        <v>398.62653424611824</v>
      </c>
      <c r="AK77" s="23">
        <f t="shared" si="27"/>
        <v>2.1959660556087135</v>
      </c>
      <c r="AL77" s="15">
        <f t="shared" si="28"/>
        <v>76.608993314693677</v>
      </c>
      <c r="AM77" s="9">
        <v>63.2</v>
      </c>
      <c r="AN77" s="24">
        <f t="shared" si="29"/>
        <v>423.26703003297462</v>
      </c>
      <c r="AO77" s="23">
        <f t="shared" si="30"/>
        <v>2.387204228341119</v>
      </c>
      <c r="AP77" s="15">
        <f t="shared" si="31"/>
        <v>78.432393921996166</v>
      </c>
      <c r="AQ77" s="9">
        <v>67.2</v>
      </c>
      <c r="AR77" s="24">
        <f t="shared" si="32"/>
        <v>573.80032649827672</v>
      </c>
      <c r="AS77" s="1">
        <f t="shared" si="33"/>
        <v>3.196030459529851</v>
      </c>
      <c r="AT77" s="15">
        <f t="shared" si="34"/>
        <v>77.458744832554174</v>
      </c>
      <c r="AU77" s="9">
        <v>87.2</v>
      </c>
      <c r="AV77" s="24">
        <f t="shared" si="35"/>
        <v>763.96910661013408</v>
      </c>
      <c r="AW77" s="23">
        <f t="shared" si="36"/>
        <v>4.4097121908831127</v>
      </c>
      <c r="AX77" s="15">
        <f t="shared" si="37"/>
        <v>80.270281301754196</v>
      </c>
      <c r="AY77" s="9">
        <v>81.7</v>
      </c>
      <c r="AZ77" s="24">
        <f t="shared" si="38"/>
        <v>795.89051141627885</v>
      </c>
      <c r="BA77" s="23">
        <f t="shared" si="39"/>
        <v>4.3186346992514864</v>
      </c>
      <c r="BB77" s="15">
        <f t="shared" si="40"/>
        <v>75.459422890334537</v>
      </c>
    </row>
    <row r="78" spans="31:54" x14ac:dyDescent="0.25">
      <c r="AE78" s="22">
        <v>37.799999999999997</v>
      </c>
      <c r="AF78" s="24">
        <f t="shared" si="24"/>
        <v>260.28816977341285</v>
      </c>
      <c r="AG78" s="23">
        <f t="shared" si="25"/>
        <v>1.1518887362956112</v>
      </c>
      <c r="AH78" s="15">
        <f t="shared" si="26"/>
        <v>61.542684812925046</v>
      </c>
      <c r="AI78" s="9">
        <v>63.3</v>
      </c>
      <c r="AJ78" s="1">
        <f t="shared" si="23"/>
        <v>398.93046339368004</v>
      </c>
      <c r="AK78" s="23">
        <f t="shared" si="27"/>
        <v>2.1971715146159472</v>
      </c>
      <c r="AL78" s="15">
        <f t="shared" si="28"/>
        <v>76.592649879975383</v>
      </c>
      <c r="AM78" s="9">
        <v>63.3</v>
      </c>
      <c r="AN78" s="24">
        <f t="shared" si="29"/>
        <v>423.58684774352332</v>
      </c>
      <c r="AO78" s="23">
        <f t="shared" si="30"/>
        <v>2.3892963973515577</v>
      </c>
      <c r="AP78" s="15">
        <f t="shared" si="31"/>
        <v>78.441862693171075</v>
      </c>
      <c r="AQ78" s="9">
        <v>67.3</v>
      </c>
      <c r="AR78" s="24">
        <f t="shared" si="32"/>
        <v>574.38518299470297</v>
      </c>
      <c r="AS78" s="1">
        <f t="shared" si="33"/>
        <v>3.2017347315160372</v>
      </c>
      <c r="AT78" s="15">
        <f t="shared" si="34"/>
        <v>77.517981500317362</v>
      </c>
      <c r="AU78" s="9">
        <v>87.3</v>
      </c>
      <c r="AV78" s="24">
        <f t="shared" si="35"/>
        <v>764.44253721536325</v>
      </c>
      <c r="AW78" s="23">
        <f t="shared" si="36"/>
        <v>4.4113755592696293</v>
      </c>
      <c r="AX78" s="15">
        <f t="shared" si="37"/>
        <v>80.250828377958797</v>
      </c>
      <c r="AY78" s="9">
        <v>81.8</v>
      </c>
      <c r="AZ78" s="24">
        <f t="shared" si="38"/>
        <v>796.64599605679905</v>
      </c>
      <c r="BA78" s="23">
        <f t="shared" si="39"/>
        <v>4.3255121375631447</v>
      </c>
      <c r="BB78" s="15">
        <f t="shared" si="40"/>
        <v>75.507917718496955</v>
      </c>
    </row>
    <row r="79" spans="31:54" x14ac:dyDescent="0.25">
      <c r="AE79" s="22">
        <v>37.9</v>
      </c>
      <c r="AF79" s="24">
        <f t="shared" si="24"/>
        <v>260.8470703548951</v>
      </c>
      <c r="AG79" s="23">
        <f t="shared" si="25"/>
        <v>1.1570133018736235</v>
      </c>
      <c r="AH79" s="15">
        <f t="shared" si="26"/>
        <v>61.68402793205081</v>
      </c>
      <c r="AI79" s="9">
        <v>63.4</v>
      </c>
      <c r="AJ79" s="1">
        <f t="shared" si="23"/>
        <v>399.23438558138201</v>
      </c>
      <c r="AK79" s="23">
        <f t="shared" si="27"/>
        <v>2.1983697521660686</v>
      </c>
      <c r="AL79" s="15">
        <f t="shared" si="28"/>
        <v>76.576081118178223</v>
      </c>
      <c r="AM79" s="9">
        <v>63.4</v>
      </c>
      <c r="AN79" s="24">
        <f t="shared" si="29"/>
        <v>423.90570053644842</v>
      </c>
      <c r="AO79" s="23">
        <f t="shared" si="30"/>
        <v>2.3913536522647689</v>
      </c>
      <c r="AP79" s="15">
        <f t="shared" si="31"/>
        <v>78.450350366019833</v>
      </c>
      <c r="AQ79" s="9">
        <v>67.400000000000006</v>
      </c>
      <c r="AR79" s="24">
        <f t="shared" si="32"/>
        <v>574.96842923917234</v>
      </c>
      <c r="AS79" s="1">
        <f t="shared" si="33"/>
        <v>3.2074237264418315</v>
      </c>
      <c r="AT79" s="15">
        <f t="shared" si="34"/>
        <v>77.576945417984803</v>
      </c>
      <c r="AU79" s="9">
        <v>87.4</v>
      </c>
      <c r="AV79" s="24">
        <f t="shared" si="35"/>
        <v>764.91342098887253</v>
      </c>
      <c r="AW79" s="23">
        <f t="shared" si="36"/>
        <v>4.4130089783640187</v>
      </c>
      <c r="AX79" s="15">
        <f t="shared" si="37"/>
        <v>80.231122174264186</v>
      </c>
      <c r="AY79" s="9">
        <v>81.900000000000006</v>
      </c>
      <c r="AZ79" s="24">
        <f t="shared" si="38"/>
        <v>797.40150846638517</v>
      </c>
      <c r="BA79" s="23">
        <f t="shared" si="39"/>
        <v>4.3323740125134922</v>
      </c>
      <c r="BB79" s="15">
        <f t="shared" si="40"/>
        <v>75.556046601208124</v>
      </c>
    </row>
    <row r="80" spans="31:54" x14ac:dyDescent="0.25">
      <c r="AE80" s="22">
        <v>38</v>
      </c>
      <c r="AF80" s="24">
        <f t="shared" si="24"/>
        <v>261.40296250205199</v>
      </c>
      <c r="AG80" s="23">
        <f t="shared" si="25"/>
        <v>1.1621244608566577</v>
      </c>
      <c r="AH80" s="15">
        <f t="shared" si="26"/>
        <v>61.824764953151686</v>
      </c>
      <c r="AI80" s="9">
        <v>63.5</v>
      </c>
      <c r="AJ80" s="1">
        <f t="shared" si="23"/>
        <v>399.53830080922415</v>
      </c>
      <c r="AK80" s="23">
        <f t="shared" si="27"/>
        <v>2.1995607682590776</v>
      </c>
      <c r="AL80" s="15">
        <f t="shared" si="28"/>
        <v>76.559287542644071</v>
      </c>
      <c r="AM80" s="9">
        <v>63.5</v>
      </c>
      <c r="AN80" s="24">
        <f t="shared" si="29"/>
        <v>424.22359351327486</v>
      </c>
      <c r="AO80" s="23">
        <f t="shared" si="30"/>
        <v>2.3933757165204668</v>
      </c>
      <c r="AP80" s="15">
        <f t="shared" si="31"/>
        <v>78.457849201192417</v>
      </c>
      <c r="AQ80" s="9">
        <v>67.5</v>
      </c>
      <c r="AR80" s="24">
        <f t="shared" si="32"/>
        <v>575.55006990062793</v>
      </c>
      <c r="AS80" s="1">
        <f t="shared" si="33"/>
        <v>3.2130972483532645</v>
      </c>
      <c r="AT80" s="15">
        <f t="shared" si="34"/>
        <v>77.635632545170807</v>
      </c>
      <c r="AU80" s="9">
        <v>87.5</v>
      </c>
      <c r="AV80" s="24">
        <f t="shared" si="35"/>
        <v>765.38174153945283</v>
      </c>
      <c r="AW80" s="23">
        <f t="shared" si="36"/>
        <v>4.4146142523438243</v>
      </c>
      <c r="AX80" s="15">
        <f t="shared" si="37"/>
        <v>80.211197460154324</v>
      </c>
      <c r="AY80" s="9">
        <v>82</v>
      </c>
      <c r="AZ80" s="24">
        <f t="shared" si="38"/>
        <v>798.15704864503675</v>
      </c>
      <c r="BA80" s="23">
        <f t="shared" si="39"/>
        <v>4.33922032410252</v>
      </c>
      <c r="BB80" s="15">
        <f t="shared" si="40"/>
        <v>75.603810572624681</v>
      </c>
    </row>
    <row r="81" spans="31:54" x14ac:dyDescent="0.25">
      <c r="AE81" s="22">
        <v>38.1</v>
      </c>
      <c r="AF81" s="24">
        <f t="shared" si="24"/>
        <v>261.9558774064235</v>
      </c>
      <c r="AG81" s="23">
        <f t="shared" si="25"/>
        <v>1.167222335653801</v>
      </c>
      <c r="AH81" s="15">
        <f t="shared" si="26"/>
        <v>61.964903703808822</v>
      </c>
      <c r="AM81" s="9">
        <v>63.6</v>
      </c>
      <c r="AN81" s="24">
        <f t="shared" si="29"/>
        <v>424.54053159946943</v>
      </c>
      <c r="AO81" s="23">
        <f t="shared" si="30"/>
        <v>2.3953623415612526</v>
      </c>
      <c r="AP81" s="15">
        <f t="shared" si="31"/>
        <v>78.46435241858056</v>
      </c>
      <c r="AQ81" s="9">
        <v>67.599999999999994</v>
      </c>
      <c r="AR81" s="24">
        <f t="shared" si="32"/>
        <v>576.1301096480131</v>
      </c>
      <c r="AS81" s="1">
        <f t="shared" si="33"/>
        <v>3.2187551012963951</v>
      </c>
      <c r="AT81" s="15">
        <f t="shared" si="34"/>
        <v>77.694038851294096</v>
      </c>
      <c r="AU81" s="9">
        <v>87.6</v>
      </c>
      <c r="AV81" s="24">
        <f t="shared" si="35"/>
        <v>765.84748247589187</v>
      </c>
      <c r="AW81" s="23">
        <f t="shared" si="36"/>
        <v>4.4161931853864758</v>
      </c>
      <c r="AX81" s="15">
        <f t="shared" si="37"/>
        <v>80.191088913748729</v>
      </c>
      <c r="AY81" s="9">
        <v>82.1</v>
      </c>
      <c r="AZ81" s="24">
        <f t="shared" si="38"/>
        <v>798.91261659275392</v>
      </c>
      <c r="BA81" s="23">
        <f t="shared" si="39"/>
        <v>4.3460510723302335</v>
      </c>
      <c r="BB81" s="15">
        <f t="shared" si="40"/>
        <v>75.651210663067616</v>
      </c>
    </row>
    <row r="82" spans="31:54" x14ac:dyDescent="0.25">
      <c r="AE82" s="22">
        <v>38.200000000000003</v>
      </c>
      <c r="AF82" s="24">
        <f t="shared" si="24"/>
        <v>262.50584625954889</v>
      </c>
      <c r="AG82" s="23">
        <f t="shared" si="25"/>
        <v>1.1723070486741487</v>
      </c>
      <c r="AH82" s="15">
        <f t="shared" si="26"/>
        <v>62.104451838014981</v>
      </c>
      <c r="AM82" s="9">
        <v>63.7</v>
      </c>
      <c r="AN82" s="24">
        <f t="shared" si="29"/>
        <v>424.85651954445166</v>
      </c>
      <c r="AO82" s="23">
        <f t="shared" si="30"/>
        <v>2.3973133068300001</v>
      </c>
      <c r="AP82" s="15">
        <f t="shared" si="31"/>
        <v>78.469854193619227</v>
      </c>
      <c r="AQ82" s="9">
        <v>67.7</v>
      </c>
      <c r="AR82" s="24">
        <f t="shared" si="32"/>
        <v>576.7085531502712</v>
      </c>
      <c r="AS82" s="1">
        <f t="shared" si="33"/>
        <v>3.2243970893172502</v>
      </c>
      <c r="AT82" s="15">
        <f t="shared" si="34"/>
        <v>77.752160315437195</v>
      </c>
      <c r="AU82" s="9">
        <v>87.7</v>
      </c>
      <c r="AV82" s="24">
        <f t="shared" si="35"/>
        <v>766.31062740697917</v>
      </c>
      <c r="AW82" s="23">
        <f t="shared" si="36"/>
        <v>4.4177475816697438</v>
      </c>
      <c r="AX82" s="15">
        <f t="shared" si="37"/>
        <v>80.170831123210021</v>
      </c>
      <c r="AY82" s="9">
        <v>82.2</v>
      </c>
      <c r="AZ82" s="24">
        <f t="shared" si="38"/>
        <v>799.66821230953701</v>
      </c>
      <c r="BA82" s="23">
        <f t="shared" si="39"/>
        <v>4.3528662571966343</v>
      </c>
      <c r="BB82" s="15">
        <f t="shared" si="40"/>
        <v>75.698247899039657</v>
      </c>
    </row>
    <row r="83" spans="31:54" x14ac:dyDescent="0.25">
      <c r="AE83" s="22">
        <v>38.299999999999997</v>
      </c>
      <c r="AF83" s="24">
        <f t="shared" si="24"/>
        <v>263.0529002529679</v>
      </c>
      <c r="AG83" s="23">
        <f t="shared" si="25"/>
        <v>1.1773787223267891</v>
      </c>
      <c r="AH83" s="15">
        <f t="shared" si="26"/>
        <v>62.243416839564539</v>
      </c>
      <c r="AM83" s="9">
        <v>63.8</v>
      </c>
      <c r="AN83" s="24">
        <f t="shared" si="29"/>
        <v>425.17156192158382</v>
      </c>
      <c r="AO83" s="23">
        <f t="shared" si="30"/>
        <v>2.3992284197712195</v>
      </c>
      <c r="AP83" s="15">
        <f t="shared" si="31"/>
        <v>78.474349653766055</v>
      </c>
      <c r="AQ83" s="9">
        <v>67.8</v>
      </c>
      <c r="AR83" s="24">
        <f t="shared" si="32"/>
        <v>577.2854050763458</v>
      </c>
      <c r="AS83" s="1">
        <f t="shared" si="33"/>
        <v>3.2300230164618853</v>
      </c>
      <c r="AT83" s="15">
        <f t="shared" si="34"/>
        <v>77.809992926211038</v>
      </c>
      <c r="AU83" s="9">
        <v>87.8</v>
      </c>
      <c r="AV83" s="24">
        <f t="shared" si="35"/>
        <v>766.7711599415029</v>
      </c>
      <c r="AW83" s="23">
        <f t="shared" si="36"/>
        <v>4.4192792453708876</v>
      </c>
      <c r="AX83" s="15">
        <f t="shared" si="37"/>
        <v>80.150458588133731</v>
      </c>
      <c r="AY83" s="9">
        <v>82.3</v>
      </c>
      <c r="AZ83" s="24">
        <f t="shared" si="38"/>
        <v>800.42383579538568</v>
      </c>
      <c r="BA83" s="23">
        <f t="shared" si="39"/>
        <v>4.3596658787017173</v>
      </c>
      <c r="BB83" s="15">
        <f t="shared" si="40"/>
        <v>75.744923303243084</v>
      </c>
    </row>
    <row r="84" spans="31:54" x14ac:dyDescent="0.25">
      <c r="AE84" s="22">
        <v>38.4</v>
      </c>
      <c r="AF84" s="24">
        <f t="shared" si="24"/>
        <v>263.59707057822072</v>
      </c>
      <c r="AG84" s="23">
        <f t="shared" si="25"/>
        <v>1.1824374790208148</v>
      </c>
      <c r="AH84" s="15">
        <f t="shared" si="26"/>
        <v>62.381806025356113</v>
      </c>
      <c r="AM84" s="9">
        <v>63.9</v>
      </c>
      <c r="AN84" s="24">
        <f t="shared" si="29"/>
        <v>425.48566312817547</v>
      </c>
      <c r="AO84" s="23">
        <f t="shared" si="30"/>
        <v>2.4011075158309438</v>
      </c>
      <c r="AP84" s="15">
        <f t="shared" si="31"/>
        <v>78.477834874972402</v>
      </c>
      <c r="AQ84" s="9">
        <v>67.900000000000006</v>
      </c>
      <c r="AR84" s="24">
        <f t="shared" si="32"/>
        <v>577.86067009518024</v>
      </c>
      <c r="AS84" s="1">
        <f t="shared" si="33"/>
        <v>3.235632686776345</v>
      </c>
      <c r="AT84" s="15">
        <f t="shared" si="34"/>
        <v>77.867532681618741</v>
      </c>
      <c r="AU84" s="9">
        <v>87.9</v>
      </c>
      <c r="AV84" s="24">
        <f t="shared" si="35"/>
        <v>767.22906368825352</v>
      </c>
      <c r="AW84" s="23">
        <f t="shared" si="36"/>
        <v>4.4207899806677347</v>
      </c>
      <c r="AX84" s="15">
        <f t="shared" si="37"/>
        <v>80.130005720977536</v>
      </c>
      <c r="AY84" s="9">
        <v>82.4</v>
      </c>
      <c r="AZ84" s="24">
        <f t="shared" si="38"/>
        <v>801.17948705030005</v>
      </c>
      <c r="BA84" s="23">
        <f t="shared" si="39"/>
        <v>4.3664499368454841</v>
      </c>
      <c r="BB84" s="15">
        <f t="shared" si="40"/>
        <v>75.791237894597359</v>
      </c>
    </row>
    <row r="85" spans="31:54" x14ac:dyDescent="0.25">
      <c r="AE85" s="22">
        <v>38.5</v>
      </c>
      <c r="AF85" s="24">
        <f t="shared" si="24"/>
        <v>264.1383884268464</v>
      </c>
      <c r="AG85" s="23">
        <f t="shared" si="25"/>
        <v>1.1874834411653183</v>
      </c>
      <c r="AH85" s="15">
        <f t="shared" si="26"/>
        <v>62.519626548608578</v>
      </c>
      <c r="AM85" s="9">
        <v>64</v>
      </c>
      <c r="AN85" s="24">
        <f t="shared" si="29"/>
        <v>425.7988273854844</v>
      </c>
      <c r="AO85" s="23">
        <f t="shared" si="30"/>
        <v>2.402950458456047</v>
      </c>
      <c r="AP85" s="15">
        <f t="shared" si="31"/>
        <v>78.480306878178354</v>
      </c>
      <c r="AQ85" s="9">
        <v>68</v>
      </c>
      <c r="AR85" s="24">
        <f t="shared" si="32"/>
        <v>578.43435287571765</v>
      </c>
      <c r="AS85" s="1">
        <f t="shared" si="33"/>
        <v>3.2412259043066562</v>
      </c>
      <c r="AT85" s="15">
        <f t="shared" si="34"/>
        <v>77.924775588922301</v>
      </c>
      <c r="AU85" s="9">
        <v>88</v>
      </c>
      <c r="AV85" s="24">
        <f t="shared" si="35"/>
        <v>767.68432225601919</v>
      </c>
      <c r="AW85" s="23">
        <f t="shared" si="36"/>
        <v>4.4222815917377147</v>
      </c>
      <c r="AX85" s="15">
        <f t="shared" si="37"/>
        <v>80.109506848459489</v>
      </c>
      <c r="AY85" s="9">
        <v>82.5</v>
      </c>
      <c r="AZ85" s="24">
        <f t="shared" si="38"/>
        <v>801.93516607428</v>
      </c>
      <c r="BA85" s="23">
        <f t="shared" si="39"/>
        <v>4.3732184316279366</v>
      </c>
      <c r="BB85" s="15">
        <f t="shared" si="40"/>
        <v>75.83719268825655</v>
      </c>
    </row>
    <row r="86" spans="31:54" x14ac:dyDescent="0.25">
      <c r="AE86" s="22">
        <v>38.6</v>
      </c>
      <c r="AF86" s="24">
        <f t="shared" si="24"/>
        <v>264.67688499038513</v>
      </c>
      <c r="AG86" s="23">
        <f t="shared" si="25"/>
        <v>1.1925167311693881</v>
      </c>
      <c r="AH86" s="15">
        <f t="shared" si="26"/>
        <v>62.656885401992376</v>
      </c>
      <c r="AM86" s="9">
        <v>64.099999999999994</v>
      </c>
      <c r="AN86" s="24">
        <f t="shared" si="29"/>
        <v>426.11105873871657</v>
      </c>
      <c r="AO86" s="23">
        <f t="shared" si="30"/>
        <v>2.4047571390952669</v>
      </c>
      <c r="AP86" s="15">
        <f t="shared" si="31"/>
        <v>78.481763625904989</v>
      </c>
      <c r="AQ86" s="9">
        <v>68.099999999999994</v>
      </c>
      <c r="AR86" s="24">
        <f t="shared" si="32"/>
        <v>579.00645808690183</v>
      </c>
      <c r="AS86" s="1">
        <f t="shared" si="33"/>
        <v>3.2468024730988709</v>
      </c>
      <c r="AT86" s="15">
        <f t="shared" si="34"/>
        <v>77.98171766451182</v>
      </c>
      <c r="AU86" s="9">
        <v>88.1</v>
      </c>
      <c r="AV86" s="24">
        <f t="shared" si="35"/>
        <v>768.13691925358762</v>
      </c>
      <c r="AW86" s="23">
        <f t="shared" si="36"/>
        <v>4.4237558827581438</v>
      </c>
      <c r="AX86" s="15">
        <f t="shared" si="37"/>
        <v>80.088996212983616</v>
      </c>
      <c r="AY86" s="9">
        <v>82.6</v>
      </c>
      <c r="AZ86" s="24">
        <f t="shared" si="38"/>
        <v>802.69087286732554</v>
      </c>
      <c r="BA86" s="23">
        <f t="shared" si="39"/>
        <v>4.3799713630490764</v>
      </c>
      <c r="BB86" s="15">
        <f t="shared" si="40"/>
        <v>75.88278869562663</v>
      </c>
    </row>
    <row r="87" spans="31:54" x14ac:dyDescent="0.25">
      <c r="AE87" s="22">
        <v>38.700000000000003</v>
      </c>
      <c r="AF87" s="24">
        <f t="shared" si="24"/>
        <v>265.21259146037619</v>
      </c>
      <c r="AG87" s="23">
        <f t="shared" si="25"/>
        <v>1.1975374714421156</v>
      </c>
      <c r="AH87" s="15">
        <f t="shared" si="26"/>
        <v>62.793589420681776</v>
      </c>
      <c r="AM87" s="9">
        <v>64.2</v>
      </c>
      <c r="AN87" s="24">
        <f t="shared" si="29"/>
        <v>426.4223610570225</v>
      </c>
      <c r="AO87" s="23">
        <f t="shared" si="30"/>
        <v>2.406527477198523</v>
      </c>
      <c r="AP87" s="15">
        <f t="shared" si="31"/>
        <v>78.482204018831908</v>
      </c>
      <c r="AQ87" s="9">
        <v>68.2</v>
      </c>
      <c r="AR87" s="24">
        <f t="shared" si="32"/>
        <v>579.57699039767635</v>
      </c>
      <c r="AS87" s="1">
        <f t="shared" si="33"/>
        <v>3.2523621971990337</v>
      </c>
      <c r="AT87" s="15">
        <f t="shared" si="34"/>
        <v>78.038354933775381</v>
      </c>
      <c r="AU87" s="9">
        <v>88.2</v>
      </c>
      <c r="AV87" s="24">
        <f t="shared" si="35"/>
        <v>768.58683828974927</v>
      </c>
      <c r="AW87" s="23">
        <f t="shared" si="36"/>
        <v>4.4252146579069063</v>
      </c>
      <c r="AX87" s="15">
        <f t="shared" si="37"/>
        <v>80.06850797407742</v>
      </c>
      <c r="AY87" s="9">
        <v>82.7</v>
      </c>
      <c r="AZ87" s="24">
        <f t="shared" si="38"/>
        <v>803.44660742943688</v>
      </c>
      <c r="BA87" s="23">
        <f t="shared" si="39"/>
        <v>4.3867087311088948</v>
      </c>
      <c r="BB87" s="15">
        <f t="shared" si="40"/>
        <v>75.92802692438265</v>
      </c>
    </row>
    <row r="88" spans="31:54" x14ac:dyDescent="0.25">
      <c r="AE88" s="22">
        <v>38.799999999999997</v>
      </c>
      <c r="AF88" s="24">
        <f t="shared" si="24"/>
        <v>265.74553902835919</v>
      </c>
      <c r="AG88" s="23">
        <f t="shared" si="25"/>
        <v>1.2025457843925929</v>
      </c>
      <c r="AH88" s="15">
        <f t="shared" si="26"/>
        <v>62.92974528532698</v>
      </c>
      <c r="AM88" s="9">
        <v>64.3</v>
      </c>
      <c r="AN88" s="24">
        <f t="shared" si="29"/>
        <v>426.73273803349821</v>
      </c>
      <c r="AO88" s="23">
        <f t="shared" si="30"/>
        <v>2.4082614202165757</v>
      </c>
      <c r="AP88" s="15">
        <f t="shared" si="31"/>
        <v>78.481627892424868</v>
      </c>
      <c r="AQ88" s="9">
        <v>68.3</v>
      </c>
      <c r="AR88" s="24">
        <f t="shared" si="32"/>
        <v>580.14595447698412</v>
      </c>
      <c r="AS88" s="1">
        <f t="shared" si="33"/>
        <v>3.2579048806531823</v>
      </c>
      <c r="AT88" s="15">
        <f t="shared" si="34"/>
        <v>78.094683430971003</v>
      </c>
      <c r="AU88" s="9">
        <v>88.3</v>
      </c>
      <c r="AV88" s="24">
        <f t="shared" si="35"/>
        <v>769.0340629732932</v>
      </c>
      <c r="AW88" s="23">
        <f t="shared" si="36"/>
        <v>4.4266597213612613</v>
      </c>
      <c r="AX88" s="15">
        <f t="shared" si="37"/>
        <v>80.048076209801721</v>
      </c>
      <c r="AY88" s="9">
        <v>82.8</v>
      </c>
      <c r="AZ88" s="24">
        <f t="shared" si="38"/>
        <v>804.20236976061381</v>
      </c>
      <c r="BA88" s="23">
        <f t="shared" si="39"/>
        <v>4.3934305358074006</v>
      </c>
      <c r="BB88" s="15">
        <f t="shared" si="40"/>
        <v>75.972908378486466</v>
      </c>
    </row>
    <row r="89" spans="31:54" x14ac:dyDescent="0.25">
      <c r="AE89" s="22">
        <v>38.9</v>
      </c>
      <c r="AF89" s="24">
        <f t="shared" si="24"/>
        <v>266.27575888587478</v>
      </c>
      <c r="AG89" s="23">
        <f t="shared" si="25"/>
        <v>1.2075417924299123</v>
      </c>
      <c r="AH89" s="15">
        <f t="shared" si="26"/>
        <v>63.065359524950658</v>
      </c>
      <c r="AM89" s="9">
        <v>64.400000000000006</v>
      </c>
      <c r="AN89" s="24">
        <f t="shared" si="29"/>
        <v>427.04219318519154</v>
      </c>
      <c r="AO89" s="23">
        <f t="shared" si="30"/>
        <v>2.4099589436023905</v>
      </c>
      <c r="AP89" s="15">
        <f t="shared" si="31"/>
        <v>78.480036013657028</v>
      </c>
      <c r="AQ89" s="9">
        <v>68.400000000000006</v>
      </c>
      <c r="AR89" s="24">
        <f t="shared" si="32"/>
        <v>580.71335499376846</v>
      </c>
      <c r="AS89" s="1">
        <f t="shared" si="33"/>
        <v>3.2634303275073577</v>
      </c>
      <c r="AT89" s="15">
        <f t="shared" si="34"/>
        <v>78.150699199100671</v>
      </c>
      <c r="AU89" s="9">
        <v>88.4</v>
      </c>
      <c r="AV89" s="24">
        <f t="shared" si="35"/>
        <v>769.47857691300669</v>
      </c>
      <c r="AW89" s="23">
        <f t="shared" si="36"/>
        <v>4.4280928772990364</v>
      </c>
      <c r="AX89" s="15">
        <f t="shared" si="37"/>
        <v>80.027734918208353</v>
      </c>
      <c r="AY89" s="9">
        <v>82.9</v>
      </c>
      <c r="AZ89" s="24">
        <f t="shared" si="38"/>
        <v>804.95815986085654</v>
      </c>
      <c r="BA89" s="23">
        <f t="shared" si="39"/>
        <v>4.4001367771445938</v>
      </c>
      <c r="BB89" s="15">
        <f t="shared" si="40"/>
        <v>76.017434058203122</v>
      </c>
    </row>
    <row r="90" spans="31:54" x14ac:dyDescent="0.25">
      <c r="AE90" s="22">
        <v>39</v>
      </c>
      <c r="AF90" s="24">
        <f t="shared" si="24"/>
        <v>266.80328222446155</v>
      </c>
      <c r="AG90" s="23">
        <f t="shared" si="25"/>
        <v>1.2125256179631623</v>
      </c>
      <c r="AH90" s="15">
        <f t="shared" si="26"/>
        <v>63.200438519771282</v>
      </c>
      <c r="AM90" s="9">
        <v>64.5</v>
      </c>
      <c r="AN90" s="24">
        <f t="shared" si="29"/>
        <v>427.35072985309398</v>
      </c>
      <c r="AO90" s="23">
        <f t="shared" si="30"/>
        <v>2.4116200508096597</v>
      </c>
      <c r="AP90" s="15">
        <f t="shared" si="31"/>
        <v>78.477430077678733</v>
      </c>
      <c r="AQ90" s="9">
        <v>68.5</v>
      </c>
      <c r="AR90" s="24">
        <f t="shared" si="32"/>
        <v>581.27919661697319</v>
      </c>
      <c r="AS90" s="1">
        <f t="shared" si="33"/>
        <v>3.2689383418076119</v>
      </c>
      <c r="AT90" s="15">
        <f t="shared" si="34"/>
        <v>78.206398289786094</v>
      </c>
      <c r="AU90" s="9">
        <v>88.5</v>
      </c>
      <c r="AV90" s="24">
        <f t="shared" si="35"/>
        <v>769.92036371768017</v>
      </c>
      <c r="AW90" s="23">
        <f t="shared" si="36"/>
        <v>4.4295159298975477</v>
      </c>
      <c r="AX90" s="15">
        <f t="shared" si="37"/>
        <v>80.007518018761687</v>
      </c>
      <c r="AY90" s="9">
        <v>83</v>
      </c>
      <c r="AZ90" s="24">
        <f t="shared" si="38"/>
        <v>805.71397773016474</v>
      </c>
      <c r="BA90" s="23">
        <f t="shared" si="39"/>
        <v>4.4068274551204674</v>
      </c>
      <c r="BB90" s="15">
        <f t="shared" si="40"/>
        <v>76.061604960118189</v>
      </c>
    </row>
    <row r="91" spans="31:54" x14ac:dyDescent="0.25">
      <c r="AE91" s="22">
        <v>39.1</v>
      </c>
      <c r="AF91" s="24">
        <f t="shared" si="24"/>
        <v>267.3281402356597</v>
      </c>
      <c r="AG91" s="23">
        <f t="shared" si="25"/>
        <v>1.2174973834014371</v>
      </c>
      <c r="AH91" s="15">
        <f t="shared" si="26"/>
        <v>63.334988503954037</v>
      </c>
      <c r="AM91" s="9">
        <v>64.599999999999994</v>
      </c>
      <c r="AN91" s="24">
        <f t="shared" si="29"/>
        <v>427.65835120214615</v>
      </c>
      <c r="AO91" s="23">
        <f t="shared" si="30"/>
        <v>2.4132447732931439</v>
      </c>
      <c r="AP91" s="15">
        <f t="shared" si="31"/>
        <v>78.47381270458186</v>
      </c>
      <c r="AQ91" s="9">
        <v>68.599999999999994</v>
      </c>
      <c r="AR91" s="24">
        <f t="shared" si="32"/>
        <v>581.84348401554189</v>
      </c>
      <c r="AS91" s="1">
        <f t="shared" si="33"/>
        <v>3.2744287275999788</v>
      </c>
      <c r="AT91" s="15">
        <f t="shared" si="34"/>
        <v>78.261776763145321</v>
      </c>
      <c r="AU91" s="9">
        <v>88.6</v>
      </c>
      <c r="AV91" s="24">
        <f t="shared" si="35"/>
        <v>770.35940699610273</v>
      </c>
      <c r="AW91" s="23">
        <f t="shared" si="36"/>
        <v>4.4309306833343385</v>
      </c>
      <c r="AX91" s="15">
        <f t="shared" si="37"/>
        <v>79.987459353799053</v>
      </c>
      <c r="AY91" s="9">
        <v>83.1</v>
      </c>
      <c r="AZ91" s="24">
        <f t="shared" si="38"/>
        <v>806.46982336853864</v>
      </c>
      <c r="BA91" s="23">
        <f t="shared" si="39"/>
        <v>4.4135025697350283</v>
      </c>
      <c r="BB91" s="15">
        <f t="shared" si="40"/>
        <v>76.105422077154756</v>
      </c>
    </row>
    <row r="92" spans="31:54" x14ac:dyDescent="0.25">
      <c r="AE92" s="22">
        <v>39.200000000000003</v>
      </c>
      <c r="AF92" s="24">
        <f t="shared" si="24"/>
        <v>267.85036411100873</v>
      </c>
      <c r="AG92" s="23">
        <f t="shared" si="25"/>
        <v>1.222457211153825</v>
      </c>
      <c r="AH92" s="15">
        <f t="shared" si="26"/>
        <v>63.469015568292718</v>
      </c>
      <c r="AM92" s="9">
        <v>64.7</v>
      </c>
      <c r="AN92" s="24">
        <f t="shared" si="29"/>
        <v>427.96506022123322</v>
      </c>
      <c r="AO92" s="23">
        <f t="shared" si="30"/>
        <v>2.4148331705099224</v>
      </c>
      <c r="AP92" s="15">
        <f t="shared" si="31"/>
        <v>78.469187436232744</v>
      </c>
      <c r="AQ92" s="9">
        <v>68.7</v>
      </c>
      <c r="AR92" s="24">
        <f t="shared" si="32"/>
        <v>582.40622185841744</v>
      </c>
      <c r="AS92" s="1">
        <f t="shared" si="33"/>
        <v>3.2799012889305068</v>
      </c>
      <c r="AT92" s="15">
        <f t="shared" si="34"/>
        <v>78.316830687672621</v>
      </c>
      <c r="AU92" s="9">
        <v>88.7</v>
      </c>
      <c r="AV92" s="24">
        <f t="shared" si="35"/>
        <v>770.79569035706072</v>
      </c>
      <c r="AW92" s="23">
        <f t="shared" si="36"/>
        <v>4.4323389417872363</v>
      </c>
      <c r="AX92" s="15">
        <f t="shared" si="37"/>
        <v>79.967592689983974</v>
      </c>
      <c r="AY92" s="9">
        <v>83.2</v>
      </c>
      <c r="AZ92" s="24">
        <f t="shared" si="38"/>
        <v>807.22569677597824</v>
      </c>
      <c r="BA92" s="23">
        <f t="shared" si="39"/>
        <v>4.4201621209882731</v>
      </c>
      <c r="BB92" s="15">
        <f t="shared" si="40"/>
        <v>76.148886398590022</v>
      </c>
    </row>
    <row r="93" spans="31:54" x14ac:dyDescent="0.25">
      <c r="AE93" s="22">
        <v>39.299999999999997</v>
      </c>
      <c r="AF93" s="24">
        <f t="shared" si="24"/>
        <v>268.36998504204848</v>
      </c>
      <c r="AG93" s="23">
        <f t="shared" si="25"/>
        <v>1.2274052236294204</v>
      </c>
      <c r="AH93" s="15">
        <f t="shared" si="26"/>
        <v>63.602525662824931</v>
      </c>
      <c r="AM93" s="9">
        <v>64.8</v>
      </c>
      <c r="AN93" s="24">
        <f t="shared" si="29"/>
        <v>428.27085972318491</v>
      </c>
      <c r="AO93" s="23">
        <f t="shared" si="30"/>
        <v>2.4163853299182563</v>
      </c>
      <c r="AP93" s="15">
        <f t="shared" si="31"/>
        <v>78.463558733063422</v>
      </c>
      <c r="AQ93" s="9">
        <v>68.8</v>
      </c>
      <c r="AR93" s="24">
        <f t="shared" si="32"/>
        <v>582.96741481454342</v>
      </c>
      <c r="AS93" s="1">
        <f t="shared" si="33"/>
        <v>3.2853558298452299</v>
      </c>
      <c r="AT93" s="15">
        <f t="shared" si="34"/>
        <v>78.371556140118187</v>
      </c>
      <c r="AU93" s="9">
        <v>88.8</v>
      </c>
      <c r="AV93" s="24">
        <f t="shared" si="35"/>
        <v>771.2291974093464</v>
      </c>
      <c r="AW93" s="23">
        <f t="shared" si="36"/>
        <v>4.4337425094333298</v>
      </c>
      <c r="AX93" s="15">
        <f t="shared" si="37"/>
        <v>79.94795171974431</v>
      </c>
      <c r="AY93" s="9">
        <v>83.3</v>
      </c>
      <c r="AZ93" s="24">
        <f t="shared" si="38"/>
        <v>807.98159795248353</v>
      </c>
      <c r="BA93" s="23">
        <f t="shared" si="39"/>
        <v>4.4268061088802035</v>
      </c>
      <c r="BB93" s="15">
        <f t="shared" si="40"/>
        <v>76.19199891007213</v>
      </c>
    </row>
    <row r="94" spans="31:54" x14ac:dyDescent="0.25">
      <c r="AE94" s="22">
        <v>39.4</v>
      </c>
      <c r="AF94" s="24">
        <f t="shared" si="24"/>
        <v>268.88703422031881</v>
      </c>
      <c r="AG94" s="23">
        <f t="shared" si="25"/>
        <v>1.2323415432373115</v>
      </c>
      <c r="AH94" s="15">
        <f t="shared" si="26"/>
        <v>63.735524599380959</v>
      </c>
      <c r="AM94" s="9">
        <v>64.900000000000006</v>
      </c>
      <c r="AN94" s="24">
        <f t="shared" si="29"/>
        <v>428.57575234478918</v>
      </c>
      <c r="AO94" s="23">
        <f t="shared" si="30"/>
        <v>2.4179013669762242</v>
      </c>
      <c r="AP94" s="15">
        <f t="shared" si="31"/>
        <v>78.456931970889272</v>
      </c>
      <c r="AQ94" s="9">
        <v>68.900000000000006</v>
      </c>
      <c r="AR94" s="24">
        <f t="shared" si="32"/>
        <v>583.52706755286317</v>
      </c>
      <c r="AS94" s="1">
        <f t="shared" si="33"/>
        <v>3.2907921543901928</v>
      </c>
      <c r="AT94" s="15">
        <f t="shared" si="34"/>
        <v>78.425949205371225</v>
      </c>
      <c r="AU94" s="9">
        <v>88.9</v>
      </c>
      <c r="AV94" s="24">
        <f t="shared" si="35"/>
        <v>771.65991176174748</v>
      </c>
      <c r="AW94" s="23">
        <f t="shared" si="36"/>
        <v>4.4351431904505603</v>
      </c>
      <c r="AX94" s="15">
        <f t="shared" si="37"/>
        <v>79.92857006276472</v>
      </c>
      <c r="AY94" s="9">
        <v>83.4</v>
      </c>
      <c r="AZ94" s="24">
        <f t="shared" si="38"/>
        <v>808.73752689805463</v>
      </c>
      <c r="BA94" s="23">
        <f t="shared" si="39"/>
        <v>4.4334345334108178</v>
      </c>
      <c r="BB94" s="15">
        <f t="shared" si="40"/>
        <v>76.234760593636707</v>
      </c>
    </row>
    <row r="95" spans="31:54" x14ac:dyDescent="0.25">
      <c r="AE95" s="22">
        <v>39.5</v>
      </c>
      <c r="AF95" s="24">
        <f t="shared" si="24"/>
        <v>269.4015428373591</v>
      </c>
      <c r="AG95" s="23">
        <f t="shared" si="25"/>
        <v>1.2372662923865909</v>
      </c>
      <c r="AH95" s="15">
        <f t="shared" si="26"/>
        <v>63.868018054070816</v>
      </c>
      <c r="AM95" s="9">
        <v>65</v>
      </c>
      <c r="AN95" s="24">
        <f t="shared" si="29"/>
        <v>428.8797405467667</v>
      </c>
      <c r="AO95" s="23">
        <f t="shared" si="30"/>
        <v>2.4193814251444508</v>
      </c>
      <c r="AP95" s="15">
        <f t="shared" si="31"/>
        <v>78.449313437902532</v>
      </c>
      <c r="AQ95" s="9">
        <v>69</v>
      </c>
      <c r="AR95" s="24">
        <f t="shared" si="32"/>
        <v>584.08518474232051</v>
      </c>
      <c r="AS95" s="1">
        <f t="shared" si="33"/>
        <v>3.2962100666114438</v>
      </c>
      <c r="AT95" s="15">
        <f t="shared" si="34"/>
        <v>78.480005976343492</v>
      </c>
      <c r="AU95" s="9">
        <v>89</v>
      </c>
      <c r="AV95" s="24">
        <f t="shared" si="35"/>
        <v>772.08781702305259</v>
      </c>
      <c r="AW95" s="23">
        <f t="shared" si="36"/>
        <v>4.4365427890162437</v>
      </c>
      <c r="AX95" s="15">
        <f t="shared" si="37"/>
        <v>79.909481267427722</v>
      </c>
      <c r="AY95" s="9">
        <v>83.5</v>
      </c>
      <c r="AZ95" s="24">
        <f t="shared" si="38"/>
        <v>809.49348361269119</v>
      </c>
      <c r="BA95" s="23">
        <f t="shared" si="39"/>
        <v>4.440047394580116</v>
      </c>
      <c r="BB95" s="15">
        <f t="shared" si="40"/>
        <v>76.277172427723457</v>
      </c>
    </row>
    <row r="96" spans="31:54" x14ac:dyDescent="0.25">
      <c r="AE96" s="22">
        <v>39.6</v>
      </c>
      <c r="AF96" s="24">
        <f t="shared" si="24"/>
        <v>269.91354208470898</v>
      </c>
      <c r="AG96" s="23">
        <f t="shared" si="25"/>
        <v>1.2421795934863504</v>
      </c>
      <c r="AH96" s="15">
        <f t="shared" si="26"/>
        <v>64.000011569708775</v>
      </c>
      <c r="AM96" s="9">
        <v>65.099999999999994</v>
      </c>
      <c r="AN96" s="24">
        <f t="shared" si="29"/>
        <v>429.1828266137918</v>
      </c>
      <c r="AO96" s="23">
        <f t="shared" si="30"/>
        <v>2.4208256758855384</v>
      </c>
      <c r="AP96" s="15">
        <f t="shared" si="31"/>
        <v>78.440710331585379</v>
      </c>
      <c r="AQ96" s="9">
        <v>69.099999999999994</v>
      </c>
      <c r="AR96" s="24">
        <f t="shared" si="32"/>
        <v>584.64177105185809</v>
      </c>
      <c r="AS96" s="1">
        <f t="shared" si="33"/>
        <v>3.3016093705550276</v>
      </c>
      <c r="AT96" s="15">
        <f t="shared" si="34"/>
        <v>78.533722553854972</v>
      </c>
      <c r="AU96" s="9">
        <v>89.1</v>
      </c>
      <c r="AV96" s="24">
        <f t="shared" si="35"/>
        <v>772.51289680205127</v>
      </c>
      <c r="AW96" s="23">
        <f t="shared" si="36"/>
        <v>4.4379431093079234</v>
      </c>
      <c r="AX96" s="15">
        <f t="shared" si="37"/>
        <v>79.890718812302808</v>
      </c>
      <c r="AY96" s="9">
        <v>83.6</v>
      </c>
      <c r="AZ96" s="24">
        <f t="shared" si="38"/>
        <v>810.24946809639346</v>
      </c>
      <c r="BA96" s="23">
        <f t="shared" si="39"/>
        <v>4.4466446923880998</v>
      </c>
      <c r="BB96" s="15">
        <f t="shared" si="40"/>
        <v>76.319235387192677</v>
      </c>
    </row>
    <row r="97" spans="31:54" x14ac:dyDescent="0.25">
      <c r="AE97" s="22">
        <v>39.700000000000003</v>
      </c>
      <c r="AF97" s="24">
        <f t="shared" si="24"/>
        <v>270.42306315390829</v>
      </c>
      <c r="AG97" s="23">
        <f t="shared" si="25"/>
        <v>1.2470815689456791</v>
      </c>
      <c r="AH97" s="15">
        <f t="shared" si="26"/>
        <v>64.131510558178704</v>
      </c>
      <c r="AM97" s="9">
        <v>65.2</v>
      </c>
      <c r="AN97" s="24">
        <f t="shared" si="29"/>
        <v>429.48501265449067</v>
      </c>
      <c r="AO97" s="23">
        <f t="shared" si="30"/>
        <v>2.4222343186620208</v>
      </c>
      <c r="AP97" s="15">
        <f t="shared" si="31"/>
        <v>78.431130755614404</v>
      </c>
      <c r="AQ97" s="9">
        <v>69.2</v>
      </c>
      <c r="AR97" s="24">
        <f t="shared" si="32"/>
        <v>585.19683115041994</v>
      </c>
      <c r="AS97" s="1">
        <f t="shared" si="33"/>
        <v>3.3069898702669747</v>
      </c>
      <c r="AT97" s="15">
        <f t="shared" si="34"/>
        <v>78.587095046520346</v>
      </c>
      <c r="AU97" s="9">
        <v>89.2</v>
      </c>
      <c r="AV97" s="24">
        <f t="shared" si="35"/>
        <v>772.93513470753123</v>
      </c>
      <c r="AW97" s="23">
        <f t="shared" si="36"/>
        <v>4.4393459555032564</v>
      </c>
      <c r="AX97" s="15">
        <f t="shared" si="37"/>
        <v>79.872316107623703</v>
      </c>
      <c r="AY97" s="9">
        <v>83.7</v>
      </c>
      <c r="AZ97" s="24">
        <f t="shared" si="38"/>
        <v>811.00548034916142</v>
      </c>
      <c r="BA97" s="23">
        <f t="shared" si="39"/>
        <v>4.4532264268347674</v>
      </c>
      <c r="BB97" s="15">
        <f t="shared" si="40"/>
        <v>76.360950443341366</v>
      </c>
    </row>
    <row r="98" spans="31:54" x14ac:dyDescent="0.25">
      <c r="AE98" s="22">
        <v>39.799999999999997</v>
      </c>
      <c r="AF98" s="24">
        <f t="shared" si="24"/>
        <v>270.93013723649688</v>
      </c>
      <c r="AG98" s="23">
        <f t="shared" si="25"/>
        <v>1.2519723411736696</v>
      </c>
      <c r="AH98" s="15">
        <f t="shared" si="26"/>
        <v>64.262520302742359</v>
      </c>
      <c r="AM98" s="9">
        <v>65.3</v>
      </c>
      <c r="AN98" s="24">
        <f t="shared" si="29"/>
        <v>429.78630060142405</v>
      </c>
      <c r="AO98" s="23">
        <f t="shared" si="30"/>
        <v>2.4236075809387501</v>
      </c>
      <c r="AP98" s="15">
        <f t="shared" si="31"/>
        <v>78.420583716946098</v>
      </c>
      <c r="AQ98" s="9">
        <v>69.3</v>
      </c>
      <c r="AR98" s="24">
        <f t="shared" si="32"/>
        <v>585.75036970694919</v>
      </c>
      <c r="AS98" s="1">
        <f t="shared" si="33"/>
        <v>3.3123513697933369</v>
      </c>
      <c r="AT98" s="15">
        <f t="shared" si="34"/>
        <v>78.640119570638888</v>
      </c>
      <c r="AU98" s="9">
        <v>89.3</v>
      </c>
      <c r="AV98" s="24">
        <f t="shared" si="35"/>
        <v>773.35451434828246</v>
      </c>
      <c r="AW98" s="23">
        <f t="shared" si="36"/>
        <v>4.4407531317796725</v>
      </c>
      <c r="AX98" s="15">
        <f t="shared" si="37"/>
        <v>79.854306496766597</v>
      </c>
      <c r="AY98" s="9">
        <v>83.8</v>
      </c>
      <c r="AZ98" s="24">
        <f t="shared" si="38"/>
        <v>811.76152037099484</v>
      </c>
      <c r="BA98" s="23">
        <f t="shared" si="39"/>
        <v>4.4597925979201207</v>
      </c>
      <c r="BB98" s="15">
        <f t="shared" si="40"/>
        <v>76.402318563919735</v>
      </c>
    </row>
    <row r="99" spans="31:54" x14ac:dyDescent="0.25">
      <c r="AE99" s="22">
        <v>39.9</v>
      </c>
      <c r="AF99" s="24">
        <f t="shared" si="24"/>
        <v>271.43479552401413</v>
      </c>
      <c r="AG99" s="23">
        <f t="shared" si="25"/>
        <v>1.2568520325794128</v>
      </c>
      <c r="AH99" s="15">
        <f t="shared" si="26"/>
        <v>64.393045960291005</v>
      </c>
      <c r="AM99" s="9">
        <v>65.400000000000006</v>
      </c>
      <c r="AN99" s="24">
        <f t="shared" si="29"/>
        <v>430.08669221111268</v>
      </c>
      <c r="AO99" s="23">
        <f t="shared" si="30"/>
        <v>2.4249457181814194</v>
      </c>
      <c r="AP99" s="15">
        <f t="shared" si="31"/>
        <v>78.40907912280349</v>
      </c>
      <c r="AQ99" s="9">
        <v>69.400000000000006</v>
      </c>
      <c r="AR99" s="24">
        <f t="shared" si="32"/>
        <v>586.30239139038963</v>
      </c>
      <c r="AS99" s="1">
        <f t="shared" si="33"/>
        <v>3.3176936731801554</v>
      </c>
      <c r="AT99" s="15">
        <f t="shared" si="34"/>
        <v>78.69279225008367</v>
      </c>
      <c r="AU99" s="9">
        <v>89.4</v>
      </c>
      <c r="AV99" s="24">
        <f t="shared" si="35"/>
        <v>773.77101933309405</v>
      </c>
      <c r="AW99" s="23">
        <f t="shared" si="36"/>
        <v>4.4421664423148286</v>
      </c>
      <c r="AX99" s="15">
        <f t="shared" si="37"/>
        <v>79.836723257748943</v>
      </c>
      <c r="AY99" s="9">
        <v>83.9</v>
      </c>
      <c r="AZ99" s="24">
        <f t="shared" si="38"/>
        <v>812.5175881618942</v>
      </c>
      <c r="BA99" s="23">
        <f t="shared" si="39"/>
        <v>4.4663432056441579</v>
      </c>
      <c r="BB99" s="15">
        <f t="shared" si="40"/>
        <v>76.443340713147208</v>
      </c>
    </row>
    <row r="100" spans="31:54" x14ac:dyDescent="0.25">
      <c r="AE100" s="22">
        <v>40</v>
      </c>
      <c r="AF100" s="24">
        <f t="shared" si="24"/>
        <v>271.93706920800014</v>
      </c>
      <c r="AG100" s="23">
        <f t="shared" si="25"/>
        <v>1.2617207655720004</v>
      </c>
      <c r="AH100" s="15">
        <f t="shared" si="26"/>
        <v>64.523092563542846</v>
      </c>
      <c r="AM100" s="9">
        <v>65.5</v>
      </c>
      <c r="AN100" s="24">
        <f t="shared" si="29"/>
        <v>430.38618906401462</v>
      </c>
      <c r="AO100" s="23">
        <f t="shared" si="30"/>
        <v>2.4262490138572446</v>
      </c>
      <c r="AP100" s="15">
        <f t="shared" si="31"/>
        <v>78.396627777775464</v>
      </c>
      <c r="AQ100" s="9">
        <v>69.5</v>
      </c>
      <c r="AR100" s="24">
        <f t="shared" si="32"/>
        <v>586.85290086968416</v>
      </c>
      <c r="AS100" s="1">
        <f t="shared" si="33"/>
        <v>3.3230165844734749</v>
      </c>
      <c r="AT100" s="15">
        <f t="shared" si="34"/>
        <v>78.745109216193882</v>
      </c>
      <c r="AU100" s="9">
        <v>89.5</v>
      </c>
      <c r="AV100" s="24">
        <f t="shared" si="35"/>
        <v>774.1846332707546</v>
      </c>
      <c r="AW100" s="23">
        <f t="shared" si="36"/>
        <v>4.4435876912862682</v>
      </c>
      <c r="AX100" s="15">
        <f t="shared" si="37"/>
        <v>79.819599604719244</v>
      </c>
      <c r="AY100" s="9">
        <v>84</v>
      </c>
      <c r="AZ100" s="24">
        <f t="shared" si="38"/>
        <v>813.27368372185913</v>
      </c>
      <c r="BA100" s="23">
        <f t="shared" si="39"/>
        <v>4.4728782500068789</v>
      </c>
      <c r="BB100" s="15">
        <f t="shared" si="40"/>
        <v>76.484017851728595</v>
      </c>
    </row>
    <row r="101" spans="31:54" x14ac:dyDescent="0.25">
      <c r="AE101" s="22">
        <v>40.1</v>
      </c>
      <c r="AF101" s="24">
        <f t="shared" si="24"/>
        <v>272.43698947999405</v>
      </c>
      <c r="AG101" s="23">
        <f t="shared" si="25"/>
        <v>1.2665786625605233</v>
      </c>
      <c r="AH101" s="15">
        <f t="shared" si="26"/>
        <v>64.652665023188263</v>
      </c>
      <c r="AM101" s="9">
        <v>65.599999999999994</v>
      </c>
      <c r="AN101" s="24">
        <f t="shared" si="29"/>
        <v>430.68479256454157</v>
      </c>
      <c r="AO101" s="23">
        <f t="shared" si="30"/>
        <v>2.4275177794343961</v>
      </c>
      <c r="AP101" s="15">
        <f t="shared" si="31"/>
        <v>78.383241380902092</v>
      </c>
      <c r="AQ101" s="9">
        <v>69.599999999999994</v>
      </c>
      <c r="AR101" s="24">
        <f t="shared" si="32"/>
        <v>587.40190281377613</v>
      </c>
      <c r="AS101" s="1">
        <f t="shared" si="33"/>
        <v>3.328319907719326</v>
      </c>
      <c r="AT101" s="15">
        <f t="shared" si="34"/>
        <v>78.797066607667603</v>
      </c>
      <c r="AU101" s="9">
        <v>89.6</v>
      </c>
      <c r="AV101" s="24">
        <f t="shared" si="35"/>
        <v>774.59533977005185</v>
      </c>
      <c r="AW101" s="23">
        <f t="shared" si="36"/>
        <v>4.4450186828711935</v>
      </c>
      <c r="AX101" s="15">
        <f t="shared" si="37"/>
        <v>79.802968689454474</v>
      </c>
      <c r="AY101" s="9">
        <v>84.1</v>
      </c>
      <c r="AZ101" s="24">
        <f t="shared" si="38"/>
        <v>814.02980705088976</v>
      </c>
      <c r="BA101" s="23">
        <f t="shared" si="39"/>
        <v>4.4793977310082855</v>
      </c>
      <c r="BB101" s="15">
        <f t="shared" si="40"/>
        <v>76.524350936870135</v>
      </c>
    </row>
    <row r="102" spans="31:54" x14ac:dyDescent="0.25">
      <c r="AE102" s="22">
        <v>40.200000000000003</v>
      </c>
      <c r="AF102" s="24">
        <f t="shared" si="24"/>
        <v>272.93458753153618</v>
      </c>
      <c r="AG102" s="23">
        <f t="shared" si="25"/>
        <v>1.2714258459540733</v>
      </c>
      <c r="AH102" s="15">
        <f t="shared" si="26"/>
        <v>64.781768129983092</v>
      </c>
      <c r="AM102" s="9">
        <v>65.7</v>
      </c>
      <c r="AN102" s="24">
        <f t="shared" si="29"/>
        <v>430.98250394104889</v>
      </c>
      <c r="AO102" s="23">
        <f t="shared" si="30"/>
        <v>2.4287523543832492</v>
      </c>
      <c r="AP102" s="15">
        <f t="shared" si="31"/>
        <v>78.368932522856852</v>
      </c>
      <c r="AQ102" s="9">
        <v>69.7</v>
      </c>
      <c r="AR102" s="24">
        <f t="shared" si="32"/>
        <v>587.94940189160957</v>
      </c>
      <c r="AS102" s="1">
        <f t="shared" si="33"/>
        <v>3.3336034469637603</v>
      </c>
      <c r="AT102" s="15">
        <f t="shared" si="34"/>
        <v>78.848660570457298</v>
      </c>
      <c r="AU102" s="9">
        <v>89.7</v>
      </c>
      <c r="AV102" s="24">
        <f t="shared" si="35"/>
        <v>775.00312243977578</v>
      </c>
      <c r="AW102" s="23">
        <f t="shared" si="36"/>
        <v>4.4464612212477164</v>
      </c>
      <c r="AX102" s="15">
        <f t="shared" si="37"/>
        <v>79.786863602889611</v>
      </c>
      <c r="AY102" s="9">
        <v>84.2</v>
      </c>
      <c r="AZ102" s="24">
        <f t="shared" si="38"/>
        <v>814.78595814898608</v>
      </c>
      <c r="BA102" s="23">
        <f t="shared" si="39"/>
        <v>4.4859016486483778</v>
      </c>
      <c r="BB102" s="15">
        <f t="shared" si="40"/>
        <v>76.564340922295202</v>
      </c>
    </row>
    <row r="103" spans="31:54" x14ac:dyDescent="0.25">
      <c r="AE103" s="22">
        <v>40.299999999999997</v>
      </c>
      <c r="AF103" s="24">
        <f t="shared" si="24"/>
        <v>273.42989455416557</v>
      </c>
      <c r="AG103" s="23">
        <f t="shared" si="25"/>
        <v>1.2762624381617402</v>
      </c>
      <c r="AH103" s="15">
        <f t="shared" si="26"/>
        <v>64.910406556793447</v>
      </c>
      <c r="AM103" s="9">
        <v>65.8</v>
      </c>
      <c r="AN103" s="24">
        <f t="shared" si="29"/>
        <v>431.27932424583832</v>
      </c>
      <c r="AO103" s="23">
        <f t="shared" si="30"/>
        <v>2.429953106174338</v>
      </c>
      <c r="AP103" s="15">
        <f t="shared" si="31"/>
        <v>78.353714683053227</v>
      </c>
      <c r="AQ103" s="9">
        <v>69.8</v>
      </c>
      <c r="AR103" s="24">
        <f t="shared" si="32"/>
        <v>588.49540277212714</v>
      </c>
      <c r="AS103" s="1">
        <f t="shared" si="33"/>
        <v>3.3388670062528298</v>
      </c>
      <c r="AT103" s="15">
        <f t="shared" si="34"/>
        <v>78.899887257665938</v>
      </c>
      <c r="AU103" s="9">
        <v>89.8</v>
      </c>
      <c r="AV103" s="24">
        <f t="shared" si="35"/>
        <v>775.40796488871638</v>
      </c>
      <c r="AW103" s="23">
        <f t="shared" si="36"/>
        <v>4.4479171105928117</v>
      </c>
      <c r="AX103" s="15">
        <f t="shared" si="37"/>
        <v>79.77131737659424</v>
      </c>
      <c r="AY103" s="9">
        <v>84.3</v>
      </c>
      <c r="AZ103" s="24">
        <f t="shared" si="38"/>
        <v>815.54213701614799</v>
      </c>
      <c r="BA103" s="23">
        <f t="shared" si="39"/>
        <v>4.4923900029271522</v>
      </c>
      <c r="BB103" s="15">
        <f t="shared" si="40"/>
        <v>76.603988758260314</v>
      </c>
    </row>
    <row r="104" spans="31:54" x14ac:dyDescent="0.25">
      <c r="AE104" s="22">
        <v>40.4</v>
      </c>
      <c r="AF104" s="24">
        <f t="shared" si="24"/>
        <v>273.92294173942241</v>
      </c>
      <c r="AG104" s="23">
        <f t="shared" si="25"/>
        <v>1.281088561592616</v>
      </c>
      <c r="AH104" s="15">
        <f t="shared" si="26"/>
        <v>65.038584860591286</v>
      </c>
      <c r="AM104" s="9">
        <v>65.900000000000006</v>
      </c>
      <c r="AN104" s="24">
        <f t="shared" si="29"/>
        <v>431.57525435516163</v>
      </c>
      <c r="AO104" s="23">
        <f t="shared" si="30"/>
        <v>2.4311204302806289</v>
      </c>
      <c r="AP104" s="15">
        <f t="shared" si="31"/>
        <v>78.33760222692365</v>
      </c>
      <c r="AQ104" s="9">
        <v>69.900000000000006</v>
      </c>
      <c r="AR104" s="24">
        <f t="shared" si="32"/>
        <v>589.03991012427286</v>
      </c>
      <c r="AS104" s="1">
        <f t="shared" si="33"/>
        <v>3.3441103896325615</v>
      </c>
      <c r="AT104" s="15">
        <f t="shared" si="34"/>
        <v>78.950742829443712</v>
      </c>
      <c r="AU104" s="9">
        <v>89.9</v>
      </c>
      <c r="AV104" s="24">
        <f t="shared" si="35"/>
        <v>775.80985072566182</v>
      </c>
      <c r="AW104" s="23">
        <f t="shared" si="36"/>
        <v>4.4493881550844776</v>
      </c>
      <c r="AX104" s="15">
        <f t="shared" si="37"/>
        <v>79.756362984330295</v>
      </c>
      <c r="AY104" s="9">
        <v>84.4</v>
      </c>
      <c r="AZ104" s="24">
        <f t="shared" si="38"/>
        <v>816.29834365237548</v>
      </c>
      <c r="BA104" s="23">
        <f t="shared" si="39"/>
        <v>4.498862793844614</v>
      </c>
      <c r="BB104" s="15">
        <f t="shared" si="40"/>
        <v>76.643295391570845</v>
      </c>
    </row>
    <row r="105" spans="31:54" x14ac:dyDescent="0.25">
      <c r="AE105" s="22">
        <v>40.5</v>
      </c>
      <c r="AF105" s="24">
        <f t="shared" si="24"/>
        <v>274.41376027884598</v>
      </c>
      <c r="AG105" s="23">
        <f t="shared" si="25"/>
        <v>1.2859043386557905</v>
      </c>
      <c r="AH105" s="15">
        <f t="shared" si="26"/>
        <v>65.1663074844043</v>
      </c>
      <c r="AM105" s="9">
        <v>66</v>
      </c>
      <c r="AN105" s="24">
        <f t="shared" si="29"/>
        <v>431.8702949692115</v>
      </c>
      <c r="AO105" s="23">
        <f t="shared" si="30"/>
        <v>2.4322547501759288</v>
      </c>
      <c r="AP105" s="15">
        <f t="shared" si="31"/>
        <v>78.320610403108603</v>
      </c>
      <c r="AQ105" s="9">
        <v>70</v>
      </c>
      <c r="AR105" s="24">
        <f t="shared" si="32"/>
        <v>589.58292861698988</v>
      </c>
      <c r="AS105" s="1">
        <f t="shared" si="33"/>
        <v>3.3493334011489964</v>
      </c>
      <c r="AT105" s="15">
        <f t="shared" si="34"/>
        <v>79.001223452888496</v>
      </c>
      <c r="AU105" s="9">
        <v>90</v>
      </c>
      <c r="AV105" s="24">
        <f t="shared" si="35"/>
        <v>776.20876355939936</v>
      </c>
      <c r="AW105" s="23">
        <f t="shared" si="36"/>
        <v>4.4508761589000301</v>
      </c>
      <c r="AX105" s="15">
        <f t="shared" si="37"/>
        <v>79.742033343546339</v>
      </c>
      <c r="AY105" s="9">
        <v>84.5</v>
      </c>
      <c r="AZ105" s="24">
        <f t="shared" si="38"/>
        <v>817.05457805766878</v>
      </c>
      <c r="BA105" s="23">
        <f t="shared" si="39"/>
        <v>4.5053200214007578</v>
      </c>
      <c r="BB105" s="15">
        <f t="shared" si="40"/>
        <v>76.682261765596522</v>
      </c>
    </row>
    <row r="106" spans="31:54" x14ac:dyDescent="0.25">
      <c r="AM106" s="9">
        <v>66.099999999999994</v>
      </c>
      <c r="AN106" s="24">
        <f t="shared" si="29"/>
        <v>432.16444661213609</v>
      </c>
      <c r="AO106" s="23">
        <f t="shared" si="30"/>
        <v>2.4333565173353406</v>
      </c>
      <c r="AP106" s="15">
        <f t="shared" si="31"/>
        <v>78.302755340740177</v>
      </c>
      <c r="AQ106" s="9">
        <v>70.099999999999994</v>
      </c>
      <c r="AR106" s="24">
        <f t="shared" si="32"/>
        <v>590.12446291922151</v>
      </c>
      <c r="AS106" s="1">
        <f t="shared" si="33"/>
        <v>3.3545358448481899</v>
      </c>
      <c r="AT106" s="15">
        <f t="shared" si="34"/>
        <v>79.051325301946207</v>
      </c>
      <c r="AU106" s="9">
        <v>90.1</v>
      </c>
      <c r="AV106" s="24">
        <f t="shared" si="35"/>
        <v>776.60468699872035</v>
      </c>
      <c r="AW106" s="23">
        <f t="shared" si="36"/>
        <v>4.4523829262168988</v>
      </c>
      <c r="AX106" s="15">
        <f t="shared" si="37"/>
        <v>79.728361316921891</v>
      </c>
      <c r="AY106" s="9">
        <v>84.6</v>
      </c>
      <c r="AZ106" s="24">
        <f t="shared" si="38"/>
        <v>817.81084023202766</v>
      </c>
      <c r="BA106" s="23">
        <f t="shared" si="39"/>
        <v>4.5117616855955873</v>
      </c>
      <c r="BB106" s="15">
        <f t="shared" si="40"/>
        <v>76.720888820287215</v>
      </c>
    </row>
    <row r="107" spans="31:54" x14ac:dyDescent="0.25">
      <c r="AM107" s="9">
        <v>66.2</v>
      </c>
      <c r="AN107" s="24">
        <f t="shared" si="29"/>
        <v>432.45770963202267</v>
      </c>
      <c r="AO107" s="23">
        <f t="shared" si="30"/>
        <v>2.434426211235035</v>
      </c>
      <c r="AP107" s="15">
        <f t="shared" si="31"/>
        <v>78.284054046742042</v>
      </c>
      <c r="AQ107" s="9">
        <v>70.2</v>
      </c>
      <c r="AR107" s="24">
        <f t="shared" si="32"/>
        <v>590.66451769991136</v>
      </c>
      <c r="AS107" s="1">
        <f t="shared" si="33"/>
        <v>3.3597175247761797</v>
      </c>
      <c r="AT107" s="15">
        <f t="shared" si="34"/>
        <v>79.101044557312235</v>
      </c>
      <c r="AU107" s="9">
        <v>90.2</v>
      </c>
      <c r="AV107" s="24">
        <f t="shared" si="35"/>
        <v>776.99760465241252</v>
      </c>
      <c r="AW107" s="23">
        <f t="shared" si="36"/>
        <v>4.4539102612129682</v>
      </c>
      <c r="AX107" s="15">
        <f t="shared" si="37"/>
        <v>79.71537971391119</v>
      </c>
      <c r="AY107" s="9">
        <v>84.7</v>
      </c>
      <c r="AZ107" s="24">
        <f t="shared" si="38"/>
        <v>818.56713017545223</v>
      </c>
      <c r="BA107" s="23">
        <f t="shared" si="39"/>
        <v>4.5181877864291025</v>
      </c>
      <c r="BB107" s="15">
        <f t="shared" si="40"/>
        <v>76.759177492188272</v>
      </c>
    </row>
    <row r="108" spans="31:54" x14ac:dyDescent="0.25">
      <c r="AM108" s="9">
        <v>66.3</v>
      </c>
      <c r="AN108" s="24">
        <f t="shared" si="29"/>
        <v>432.75008420091126</v>
      </c>
      <c r="AO108" s="23">
        <f t="shared" si="30"/>
        <v>2.4354643393529329</v>
      </c>
      <c r="AP108" s="15">
        <f t="shared" si="31"/>
        <v>78.264524403185277</v>
      </c>
      <c r="AQ108" s="9">
        <v>70.3</v>
      </c>
      <c r="AR108" s="24">
        <f t="shared" si="32"/>
        <v>591.20309762800275</v>
      </c>
      <c r="AS108" s="1">
        <f t="shared" si="33"/>
        <v>3.3648782449790104</v>
      </c>
      <c r="AT108" s="15">
        <f t="shared" si="34"/>
        <v>79.15037740633538</v>
      </c>
      <c r="AU108" s="9">
        <v>90.3</v>
      </c>
      <c r="AV108" s="24">
        <f t="shared" si="35"/>
        <v>777.38750012926448</v>
      </c>
      <c r="AW108" s="23">
        <f t="shared" si="36"/>
        <v>4.4554599680654405</v>
      </c>
      <c r="AX108" s="15">
        <f t="shared" si="37"/>
        <v>79.703121292265038</v>
      </c>
      <c r="AY108" s="9">
        <v>84.8</v>
      </c>
      <c r="AZ108" s="24">
        <f t="shared" si="38"/>
        <v>819.32344788794251</v>
      </c>
      <c r="BA108" s="23">
        <f t="shared" si="39"/>
        <v>4.5245983239012997</v>
      </c>
      <c r="BB108" s="15">
        <f t="shared" si="40"/>
        <v>76.797128714455823</v>
      </c>
    </row>
    <row r="109" spans="31:54" x14ac:dyDescent="0.25">
      <c r="AM109" s="9">
        <v>66.400000000000006</v>
      </c>
      <c r="AN109" s="24">
        <f t="shared" si="29"/>
        <v>433.04157031478553</v>
      </c>
      <c r="AO109" s="23">
        <f t="shared" si="30"/>
        <v>2.4364714371688194</v>
      </c>
      <c r="AP109" s="15">
        <f t="shared" si="31"/>
        <v>78.244185164662724</v>
      </c>
      <c r="AQ109" s="9">
        <v>70.400000000000006</v>
      </c>
      <c r="AR109" s="24">
        <f t="shared" si="32"/>
        <v>591.74020737243904</v>
      </c>
      <c r="AS109" s="1">
        <f t="shared" si="33"/>
        <v>3.3700178095027127</v>
      </c>
      <c r="AT109" s="15">
        <f t="shared" si="34"/>
        <v>79.199320042922139</v>
      </c>
      <c r="AU109" s="9">
        <v>90.4</v>
      </c>
      <c r="AV109" s="24">
        <f t="shared" si="35"/>
        <v>777.77435703806623</v>
      </c>
      <c r="AW109" s="23">
        <f t="shared" si="36"/>
        <v>4.4570338509520866</v>
      </c>
      <c r="AX109" s="15">
        <f t="shared" si="37"/>
        <v>79.691618759602179</v>
      </c>
      <c r="AY109" s="9">
        <v>84.9</v>
      </c>
      <c r="AZ109" s="24">
        <f t="shared" si="38"/>
        <v>820.07979336949836</v>
      </c>
      <c r="BA109" s="23">
        <f t="shared" si="39"/>
        <v>4.5309932980121808</v>
      </c>
      <c r="BB109" s="15">
        <f t="shared" si="40"/>
        <v>76.834743416872399</v>
      </c>
    </row>
    <row r="110" spans="31:54" x14ac:dyDescent="0.25">
      <c r="AM110" s="9">
        <v>66.5</v>
      </c>
      <c r="AN110" s="24">
        <f t="shared" si="29"/>
        <v>433.33216779357826</v>
      </c>
      <c r="AO110" s="23">
        <f t="shared" si="30"/>
        <v>2.4374480681619559</v>
      </c>
      <c r="AP110" s="15">
        <f t="shared" si="31"/>
        <v>78.223055955612651</v>
      </c>
      <c r="AQ110" s="9">
        <v>70.5</v>
      </c>
      <c r="AR110" s="24">
        <f t="shared" si="32"/>
        <v>592.27585160216358</v>
      </c>
      <c r="AS110" s="1">
        <f t="shared" si="33"/>
        <v>3.3751360223933418</v>
      </c>
      <c r="AT110" s="15">
        <f t="shared" si="34"/>
        <v>79.247868667443768</v>
      </c>
      <c r="AU110" s="9">
        <v>90.5</v>
      </c>
      <c r="AV110" s="24">
        <f t="shared" si="35"/>
        <v>778.15815898760593</v>
      </c>
      <c r="AW110" s="23">
        <f t="shared" si="36"/>
        <v>4.458633714050336</v>
      </c>
      <c r="AX110" s="15">
        <f t="shared" si="37"/>
        <v>79.680904774948445</v>
      </c>
      <c r="AY110" s="9">
        <v>85</v>
      </c>
      <c r="AZ110" s="24">
        <f t="shared" si="38"/>
        <v>820.83616662011991</v>
      </c>
      <c r="BA110" s="23">
        <f t="shared" si="39"/>
        <v>4.5373727087617475</v>
      </c>
      <c r="BB110" s="15">
        <f t="shared" si="40"/>
        <v>76.87202252586188</v>
      </c>
    </row>
    <row r="111" spans="31:54" x14ac:dyDescent="0.25">
      <c r="AM111" s="9">
        <v>66.599999999999994</v>
      </c>
      <c r="AN111" s="24">
        <f t="shared" si="29"/>
        <v>433.62187628116681</v>
      </c>
      <c r="AO111" s="23">
        <f t="shared" si="30"/>
        <v>2.4383948238157416</v>
      </c>
      <c r="AP111" s="15">
        <f t="shared" si="31"/>
        <v>78.201157267903</v>
      </c>
      <c r="AQ111" s="9">
        <v>70.599999999999994</v>
      </c>
      <c r="AR111" s="24">
        <f t="shared" si="32"/>
        <v>592.81003498611994</v>
      </c>
      <c r="AS111" s="1">
        <f t="shared" si="33"/>
        <v>3.3802326876969353</v>
      </c>
      <c r="AT111" s="15">
        <f t="shared" si="34"/>
        <v>79.296019486642919</v>
      </c>
      <c r="AY111" s="9">
        <v>85.1</v>
      </c>
      <c r="AZ111" s="24">
        <f t="shared" si="38"/>
        <v>821.59256763980716</v>
      </c>
      <c r="BA111" s="23">
        <f t="shared" si="39"/>
        <v>4.5437365561500034</v>
      </c>
      <c r="BB111" s="15">
        <f t="shared" si="40"/>
        <v>76.908966964504785</v>
      </c>
    </row>
    <row r="112" spans="31:54" x14ac:dyDescent="0.25">
      <c r="AM112" s="9">
        <v>66.7</v>
      </c>
      <c r="AN112" s="24">
        <f t="shared" si="29"/>
        <v>433.9106952453767</v>
      </c>
      <c r="AO112" s="23">
        <f t="shared" si="30"/>
        <v>2.4393123236118015</v>
      </c>
      <c r="AP112" s="15">
        <f t="shared" si="31"/>
        <v>78.178510458107198</v>
      </c>
      <c r="AQ112" s="9">
        <v>70.7</v>
      </c>
      <c r="AR112" s="24">
        <f t="shared" si="32"/>
        <v>593.34276219325102</v>
      </c>
      <c r="AS112" s="1">
        <f t="shared" si="33"/>
        <v>3.385307609459538</v>
      </c>
      <c r="AT112" s="15">
        <f t="shared" si="34"/>
        <v>79.343768713542971</v>
      </c>
      <c r="AY112" s="9">
        <v>85.2</v>
      </c>
      <c r="AZ112" s="24">
        <f t="shared" si="38"/>
        <v>822.3489964285601</v>
      </c>
      <c r="BA112" s="23">
        <f t="shared" si="39"/>
        <v>4.550084840176936</v>
      </c>
      <c r="BB112" s="15">
        <f t="shared" si="40"/>
        <v>76.945577652553055</v>
      </c>
    </row>
    <row r="113" spans="39:54" x14ac:dyDescent="0.25">
      <c r="AM113" s="9">
        <v>66.8</v>
      </c>
      <c r="AN113" s="24">
        <f t="shared" si="29"/>
        <v>434.19862397798079</v>
      </c>
      <c r="AO113" s="23">
        <f t="shared" si="30"/>
        <v>2.4402012150352164</v>
      </c>
      <c r="AP113" s="15">
        <f t="shared" si="31"/>
        <v>78.155137745170649</v>
      </c>
      <c r="AQ113" s="9">
        <v>70.8</v>
      </c>
      <c r="AR113" s="24">
        <f t="shared" si="32"/>
        <v>593.87403789250106</v>
      </c>
      <c r="AS113" s="1">
        <f t="shared" si="33"/>
        <v>3.3903605917271875</v>
      </c>
      <c r="AT113" s="15">
        <f t="shared" si="34"/>
        <v>79.391112567357752</v>
      </c>
      <c r="AY113" s="9">
        <v>85.3</v>
      </c>
      <c r="AZ113" s="24">
        <f t="shared" si="38"/>
        <v>823.10545298637862</v>
      </c>
      <c r="BA113" s="23">
        <f t="shared" si="39"/>
        <v>4.5564175608425579</v>
      </c>
      <c r="BB113" s="15">
        <f t="shared" si="40"/>
        <v>76.981855506445669</v>
      </c>
    </row>
    <row r="114" spans="39:54" x14ac:dyDescent="0.25">
      <c r="AM114" s="9">
        <v>66.900000000000006</v>
      </c>
      <c r="AN114" s="24">
        <f t="shared" si="29"/>
        <v>434.48566159469647</v>
      </c>
      <c r="AO114" s="23">
        <f t="shared" si="30"/>
        <v>2.441062173572135</v>
      </c>
      <c r="AP114" s="15">
        <f t="shared" si="31"/>
        <v>78.131062207865995</v>
      </c>
      <c r="AQ114" s="9">
        <v>70.900000000000006</v>
      </c>
      <c r="AR114" s="24">
        <f t="shared" si="32"/>
        <v>594.4038667528132</v>
      </c>
      <c r="AS114" s="1">
        <f t="shared" si="33"/>
        <v>3.3953914385459321</v>
      </c>
      <c r="AT114" s="15">
        <f t="shared" si="34"/>
        <v>79.438047273403683</v>
      </c>
      <c r="AY114" s="9">
        <v>85.4</v>
      </c>
      <c r="AZ114" s="24">
        <f t="shared" si="38"/>
        <v>823.86193731326296</v>
      </c>
      <c r="BA114" s="23">
        <f t="shared" si="39"/>
        <v>4.5627347181468672</v>
      </c>
      <c r="BB114" s="15">
        <f t="shared" si="40"/>
        <v>77.017801439322866</v>
      </c>
    </row>
    <row r="115" spans="39:54" x14ac:dyDescent="0.25">
      <c r="AM115" s="9">
        <v>67</v>
      </c>
      <c r="AN115" s="24">
        <f t="shared" si="29"/>
        <v>434.7718070351948</v>
      </c>
      <c r="AO115" s="23">
        <f t="shared" si="30"/>
        <v>2.4418959027094331</v>
      </c>
      <c r="AP115" s="15">
        <f t="shared" si="31"/>
        <v>78.10630778234426</v>
      </c>
      <c r="AQ115" s="9">
        <v>71</v>
      </c>
      <c r="AR115" s="24">
        <f t="shared" si="32"/>
        <v>594.93225344313009</v>
      </c>
      <c r="AS115" s="1">
        <f t="shared" si="33"/>
        <v>3.4003999539618128</v>
      </c>
      <c r="AT115" s="15">
        <f t="shared" si="34"/>
        <v>79.48456906301216</v>
      </c>
      <c r="AY115" s="9">
        <v>85.5</v>
      </c>
      <c r="AZ115" s="24">
        <f t="shared" si="38"/>
        <v>824.61844940921276</v>
      </c>
      <c r="BA115" s="23">
        <f t="shared" si="39"/>
        <v>4.5690363120898567</v>
      </c>
      <c r="BB115" s="15">
        <f t="shared" si="40"/>
        <v>77.053416361041201</v>
      </c>
    </row>
    <row r="116" spans="39:54" x14ac:dyDescent="0.25">
      <c r="AM116" s="9">
        <v>67.099999999999994</v>
      </c>
      <c r="AN116" s="24">
        <f t="shared" si="29"/>
        <v>435.05705906308685</v>
      </c>
      <c r="AO116" s="23">
        <f t="shared" si="30"/>
        <v>2.4427031339352823</v>
      </c>
      <c r="AP116" s="15">
        <f t="shared" si="31"/>
        <v>78.080899259752286</v>
      </c>
      <c r="AQ116" s="9">
        <v>71.099999999999994</v>
      </c>
      <c r="AR116" s="24">
        <f t="shared" si="32"/>
        <v>595.45920263239623</v>
      </c>
      <c r="AS116" s="1">
        <f t="shared" si="33"/>
        <v>3.4053859420208674</v>
      </c>
      <c r="AT116" s="15">
        <f t="shared" si="34"/>
        <v>79.530674173443217</v>
      </c>
    </row>
    <row r="117" spans="39:54" x14ac:dyDescent="0.25">
      <c r="AM117" s="9">
        <v>67.2</v>
      </c>
      <c r="AN117" s="24">
        <f t="shared" si="29"/>
        <v>435.34141626592918</v>
      </c>
      <c r="AO117" s="23">
        <f t="shared" si="30"/>
        <v>2.4434846267397177</v>
      </c>
      <c r="AP117" s="15">
        <f t="shared" si="31"/>
        <v>78.054862283879444</v>
      </c>
      <c r="AQ117" s="9">
        <v>71.2</v>
      </c>
      <c r="AR117" s="24">
        <f t="shared" si="32"/>
        <v>595.98471898955427</v>
      </c>
      <c r="AS117" s="1">
        <f t="shared" si="33"/>
        <v>3.4103492067691477</v>
      </c>
      <c r="AT117" s="15">
        <f t="shared" si="34"/>
        <v>79.576358847801828</v>
      </c>
    </row>
    <row r="118" spans="39:54" x14ac:dyDescent="0.25">
      <c r="AM118" s="9">
        <v>67.3</v>
      </c>
      <c r="AN118" s="24">
        <f t="shared" si="29"/>
        <v>435.62487705523472</v>
      </c>
      <c r="AO118" s="23">
        <f t="shared" si="30"/>
        <v>2.4442411686142975</v>
      </c>
      <c r="AP118" s="15">
        <f t="shared" si="31"/>
        <v>78.028223348807558</v>
      </c>
      <c r="AQ118" s="9">
        <v>71.3</v>
      </c>
      <c r="AR118" s="24">
        <f t="shared" si="32"/>
        <v>596.50880718354802</v>
      </c>
      <c r="AS118" s="1">
        <f t="shared" si="33"/>
        <v>3.415289552252684</v>
      </c>
      <c r="AT118" s="15">
        <f t="shared" si="34"/>
        <v>79.621619334953238</v>
      </c>
    </row>
    <row r="119" spans="39:54" x14ac:dyDescent="0.25">
      <c r="AM119" s="9">
        <v>67.400000000000006</v>
      </c>
      <c r="AN119" s="24">
        <f t="shared" si="29"/>
        <v>435.90743966645277</v>
      </c>
      <c r="AO119" s="23">
        <f t="shared" si="30"/>
        <v>2.4449735750508523</v>
      </c>
      <c r="AP119" s="15">
        <f t="shared" si="31"/>
        <v>78.001009796570543</v>
      </c>
      <c r="AQ119" s="9">
        <v>71.400000000000006</v>
      </c>
      <c r="AR119" s="24">
        <f t="shared" si="32"/>
        <v>597.03147188332036</v>
      </c>
      <c r="AS119" s="1">
        <f t="shared" si="33"/>
        <v>3.420206782517532</v>
      </c>
      <c r="AT119" s="15">
        <f t="shared" si="34"/>
        <v>79.666451889442101</v>
      </c>
    </row>
    <row r="120" spans="39:54" x14ac:dyDescent="0.25">
      <c r="AM120" s="9">
        <v>67.5</v>
      </c>
      <c r="AN120" s="24">
        <f t="shared" si="29"/>
        <v>436.18910215899177</v>
      </c>
      <c r="AO120" s="23">
        <f t="shared" si="30"/>
        <v>2.4456826895435313</v>
      </c>
      <c r="AP120" s="15">
        <f t="shared" si="31"/>
        <v>77.973249814945362</v>
      </c>
      <c r="AQ120" s="9">
        <v>71.5</v>
      </c>
      <c r="AR120" s="24">
        <f t="shared" si="32"/>
        <v>597.55271775781534</v>
      </c>
      <c r="AS120" s="1">
        <f t="shared" si="33"/>
        <v>3.4251007016097184</v>
      </c>
      <c r="AT120" s="15">
        <f t="shared" si="34"/>
        <v>79.710852771409947</v>
      </c>
    </row>
    <row r="121" spans="39:54" x14ac:dyDescent="0.25">
      <c r="AM121" s="9">
        <v>67.599999999999994</v>
      </c>
      <c r="AN121" s="24">
        <f t="shared" si="29"/>
        <v>436.46986241619379</v>
      </c>
      <c r="AO121" s="23">
        <f t="shared" si="30"/>
        <v>2.4463693835872107</v>
      </c>
      <c r="AP121" s="15">
        <f t="shared" si="31"/>
        <v>77.944972435169177</v>
      </c>
      <c r="AQ121" s="9">
        <v>71.599999999999994</v>
      </c>
      <c r="AR121" s="24">
        <f t="shared" si="32"/>
        <v>598.07254947597607</v>
      </c>
      <c r="AS121" s="1">
        <f t="shared" si="33"/>
        <v>3.4299711135753022</v>
      </c>
      <c r="AT121" s="15">
        <f t="shared" si="34"/>
        <v>79.754818246517161</v>
      </c>
    </row>
    <row r="122" spans="39:54" x14ac:dyDescent="0.25">
      <c r="AM122" s="9">
        <v>67.7</v>
      </c>
      <c r="AN122" s="24">
        <f t="shared" si="29"/>
        <v>436.74971814535365</v>
      </c>
      <c r="AO122" s="23">
        <f t="shared" si="30"/>
        <v>2.4470345566786307</v>
      </c>
      <c r="AP122" s="15">
        <f t="shared" si="31"/>
        <v>77.916207529769821</v>
      </c>
      <c r="AQ122" s="9">
        <v>71.7</v>
      </c>
      <c r="AR122" s="24">
        <f t="shared" si="32"/>
        <v>598.59097170674613</v>
      </c>
      <c r="AS122" s="1">
        <f t="shared" si="33"/>
        <v>3.4348178224603174</v>
      </c>
      <c r="AT122" s="15">
        <f t="shared" si="34"/>
        <v>79.798344585862807</v>
      </c>
    </row>
    <row r="123" spans="39:54" x14ac:dyDescent="0.25">
      <c r="AM123" s="9">
        <v>67.8</v>
      </c>
      <c r="AN123" s="24">
        <f t="shared" si="29"/>
        <v>437.02866687771893</v>
      </c>
      <c r="AO123" s="23">
        <f t="shared" si="30"/>
        <v>2.4476791363154859</v>
      </c>
      <c r="AP123" s="15">
        <f t="shared" si="31"/>
        <v>77.886985810368756</v>
      </c>
      <c r="AQ123" s="9">
        <v>71.8</v>
      </c>
      <c r="AR123" s="24">
        <f t="shared" si="32"/>
        <v>599.10798911906818</v>
      </c>
      <c r="AS123" s="1">
        <f t="shared" si="33"/>
        <v>3.4396406323108089</v>
      </c>
      <c r="AT123" s="15">
        <f t="shared" si="34"/>
        <v>79.841428065908303</v>
      </c>
    </row>
    <row r="124" spans="39:54" x14ac:dyDescent="0.25">
      <c r="AM124" s="9">
        <v>67.900000000000006</v>
      </c>
      <c r="AN124" s="24">
        <f t="shared" si="29"/>
        <v>437.30670596847267</v>
      </c>
      <c r="AO124" s="23">
        <f t="shared" si="30"/>
        <v>2.448304077996994</v>
      </c>
      <c r="AP124" s="15">
        <f t="shared" si="31"/>
        <v>77.857338825568831</v>
      </c>
      <c r="AQ124" s="9">
        <v>71.900000000000006</v>
      </c>
      <c r="AR124" s="24">
        <f t="shared" si="32"/>
        <v>599.62360638188693</v>
      </c>
      <c r="AS124" s="1">
        <f t="shared" si="33"/>
        <v>3.4444393471728176</v>
      </c>
      <c r="AT124" s="15">
        <f t="shared" si="34"/>
        <v>79.88406496840048</v>
      </c>
    </row>
    <row r="125" spans="39:54" x14ac:dyDescent="0.25">
      <c r="AM125" s="9">
        <v>68</v>
      </c>
      <c r="AN125" s="24">
        <f t="shared" si="29"/>
        <v>437.5838325967552</v>
      </c>
      <c r="AO125" s="23">
        <f t="shared" si="30"/>
        <v>2.4489103652235542</v>
      </c>
      <c r="AP125" s="15">
        <f t="shared" si="31"/>
        <v>77.827298958841553</v>
      </c>
      <c r="AQ125" s="9">
        <v>72</v>
      </c>
      <c r="AR125" s="24">
        <f t="shared" si="32"/>
        <v>600.13782816414437</v>
      </c>
      <c r="AS125" s="1">
        <f t="shared" si="33"/>
        <v>3.4492137710923814</v>
      </c>
      <c r="AT125" s="15">
        <f t="shared" si="34"/>
        <v>79.926251580297119</v>
      </c>
    </row>
    <row r="126" spans="39:54" x14ac:dyDescent="0.25">
      <c r="AM126" s="9">
        <v>68.099999999999994</v>
      </c>
      <c r="AN126" s="24">
        <f t="shared" si="29"/>
        <v>437.86004376564597</v>
      </c>
      <c r="AO126" s="23">
        <f t="shared" si="30"/>
        <v>2.4494990094967477</v>
      </c>
      <c r="AP126" s="15">
        <f t="shared" si="31"/>
        <v>77.79689942646732</v>
      </c>
      <c r="AQ126" s="9">
        <v>72.099999999999994</v>
      </c>
      <c r="AR126" s="24">
        <f t="shared" si="32"/>
        <v>600.6506591347852</v>
      </c>
      <c r="AS126" s="1">
        <f t="shared" si="33"/>
        <v>3.4539637081155519</v>
      </c>
      <c r="AT126" s="15">
        <f t="shared" si="34"/>
        <v>79.967984193692757</v>
      </c>
    </row>
    <row r="127" spans="39:54" x14ac:dyDescent="0.25">
      <c r="AM127" s="9">
        <v>68.2</v>
      </c>
      <c r="AN127" s="24">
        <f t="shared" si="29"/>
        <v>438.13533630217898</v>
      </c>
      <c r="AO127" s="23">
        <f t="shared" si="30"/>
        <v>2.4500710503200196</v>
      </c>
      <c r="AP127" s="15">
        <f t="shared" si="31"/>
        <v>77.766174275527547</v>
      </c>
      <c r="AQ127" s="9">
        <v>72.2</v>
      </c>
      <c r="AR127" s="24">
        <f t="shared" si="32"/>
        <v>601.16210396275187</v>
      </c>
      <c r="AS127" s="1">
        <f t="shared" si="33"/>
        <v>3.4586889622883668</v>
      </c>
      <c r="AT127" s="15">
        <f t="shared" si="34"/>
        <v>80.009259105745855</v>
      </c>
    </row>
    <row r="128" spans="39:54" x14ac:dyDescent="0.25">
      <c r="AM128" s="9">
        <v>68.3</v>
      </c>
      <c r="AN128" s="24">
        <f t="shared" si="29"/>
        <v>438.40970685732918</v>
      </c>
      <c r="AO128" s="23">
        <f t="shared" si="30"/>
        <v>2.4506275551974284</v>
      </c>
      <c r="AP128" s="15">
        <f t="shared" si="31"/>
        <v>77.735158381876701</v>
      </c>
      <c r="AQ128" s="9">
        <v>72.3</v>
      </c>
      <c r="AR128" s="24">
        <f t="shared" si="32"/>
        <v>601.67216731698818</v>
      </c>
      <c r="AS128" s="1">
        <f t="shared" si="33"/>
        <v>3.4633893376568707</v>
      </c>
      <c r="AT128" s="15">
        <f t="shared" si="34"/>
        <v>80.050072618607203</v>
      </c>
    </row>
    <row r="129" spans="39:46" x14ac:dyDescent="0.25">
      <c r="AM129" s="9">
        <v>68.400000000000006</v>
      </c>
      <c r="AN129" s="24">
        <f t="shared" si="29"/>
        <v>438.6831519060197</v>
      </c>
      <c r="AO129" s="23">
        <f t="shared" si="30"/>
        <v>2.4511696196348964</v>
      </c>
      <c r="AP129" s="15">
        <f t="shared" si="31"/>
        <v>77.703887448226766</v>
      </c>
      <c r="AQ129" s="9">
        <v>72.400000000000006</v>
      </c>
      <c r="AR129" s="24">
        <f t="shared" si="32"/>
        <v>602.18085386643747</v>
      </c>
      <c r="AS129" s="1">
        <f t="shared" si="33"/>
        <v>3.468064638267105</v>
      </c>
      <c r="AT129" s="15">
        <f t="shared" si="34"/>
        <v>80.090421039349366</v>
      </c>
    </row>
    <row r="130" spans="39:46" x14ac:dyDescent="0.25">
      <c r="AM130" s="9">
        <v>68.5</v>
      </c>
      <c r="AN130" s="24">
        <f t="shared" si="29"/>
        <v>438.95566774712279</v>
      </c>
      <c r="AO130" s="23">
        <f t="shared" si="30"/>
        <v>2.4516983671402102</v>
      </c>
      <c r="AP130" s="15">
        <f t="shared" si="31"/>
        <v>77.672398002230238</v>
      </c>
      <c r="AQ130" s="9">
        <v>72.5</v>
      </c>
      <c r="AR130" s="24">
        <f t="shared" si="32"/>
        <v>602.68816828004333</v>
      </c>
      <c r="AS130" s="1">
        <f t="shared" si="33"/>
        <v>3.4727146681651071</v>
      </c>
      <c r="AT130" s="15">
        <f t="shared" si="34"/>
        <v>80.130300679897118</v>
      </c>
    </row>
    <row r="131" spans="39:46" x14ac:dyDescent="0.25">
      <c r="AM131" s="9">
        <v>68.599999999999994</v>
      </c>
      <c r="AN131" s="24">
        <f t="shared" si="29"/>
        <v>439.22725050345616</v>
      </c>
      <c r="AO131" s="23">
        <f t="shared" si="30"/>
        <v>2.4522149492208598</v>
      </c>
      <c r="AP131" s="15">
        <f t="shared" si="31"/>
        <v>77.6407273945333</v>
      </c>
      <c r="AQ131" s="9">
        <v>72.599999999999994</v>
      </c>
      <c r="AR131" s="24">
        <f t="shared" si="32"/>
        <v>603.19411522674864</v>
      </c>
      <c r="AS131" s="1">
        <f t="shared" si="33"/>
        <v>3.4773392313969289</v>
      </c>
      <c r="AT131" s="15">
        <f t="shared" si="34"/>
        <v>80.169707856959633</v>
      </c>
    </row>
    <row r="132" spans="39:46" x14ac:dyDescent="0.25">
      <c r="AM132" s="9">
        <v>68.7</v>
      </c>
      <c r="AN132" s="24">
        <f t="shared" si="29"/>
        <v>439.49789612178483</v>
      </c>
      <c r="AO132" s="23">
        <f t="shared" si="30"/>
        <v>2.4527205453873364</v>
      </c>
      <c r="AP132" s="15">
        <f t="shared" si="31"/>
        <v>77.608913797038824</v>
      </c>
      <c r="AQ132" s="9">
        <v>72.7</v>
      </c>
      <c r="AR132" s="24">
        <f t="shared" si="32"/>
        <v>603.69869937549743</v>
      </c>
      <c r="AS132" s="1">
        <f t="shared" si="33"/>
        <v>3.4819381320086045</v>
      </c>
      <c r="AT132" s="15">
        <f t="shared" si="34"/>
        <v>80.208638891962238</v>
      </c>
    </row>
    <row r="133" spans="39:46" x14ac:dyDescent="0.25">
      <c r="AM133" s="9">
        <v>68.8</v>
      </c>
      <c r="AN133" s="24">
        <f t="shared" si="29"/>
        <v>439.76760037281838</v>
      </c>
      <c r="AO133" s="23">
        <f t="shared" si="30"/>
        <v>2.453216363150176</v>
      </c>
      <c r="AP133" s="15">
        <f t="shared" si="31"/>
        <v>77.576996201011227</v>
      </c>
      <c r="AQ133" s="9">
        <v>72.8</v>
      </c>
      <c r="AR133" s="24">
        <f t="shared" si="32"/>
        <v>604.20192539523259</v>
      </c>
      <c r="AS133" s="1">
        <f t="shared" si="33"/>
        <v>3.486511174046182</v>
      </c>
      <c r="AT133" s="15">
        <f t="shared" si="34"/>
        <v>80.247090110981205</v>
      </c>
    </row>
    <row r="134" spans="39:46" x14ac:dyDescent="0.25">
      <c r="AM134" s="9">
        <v>68.900000000000006</v>
      </c>
      <c r="AN134" s="24">
        <f t="shared" ref="AN134:AN185" si="41" xml:space="preserve"> -0.000073355430693*AM134^4 + 0.019438519904*AM134^3 - 1.9760572272*AM134^2 + 94.120508053*AM134 - 1368.9747416</f>
        <v>440.03635885121821</v>
      </c>
      <c r="AO134" s="23">
        <f t="shared" ref="AO134:AO185" si="42" xml:space="preserve"> 0.000011667221671*AM134^4 - 0.003002567218*AM134^3 + 0.2879460501*AM134^2 - 12.177268795*AM134 + 193.68261483</f>
        <v>2.4537036380223469</v>
      </c>
      <c r="AP134" s="15">
        <f t="shared" ref="AP134:AP185" si="43">55000*1341.1*AO134/(AN134*62.4*85)</f>
        <v>77.545014415387612</v>
      </c>
      <c r="AQ134" s="9">
        <v>72.900000000000006</v>
      </c>
      <c r="AR134" s="24">
        <f t="shared" ref="AR134:AR197" si="44" xml:space="preserve"> 0.00077815723393*AQ134^3 - 0.23762254339*AQ134^2 + 27.251000929*AQ134 - 420.54460504</f>
        <v>604.70379795489794</v>
      </c>
      <c r="AS134" s="1">
        <f t="shared" ref="AS134:AS197" si="45" xml:space="preserve"> -0.000032658992917*AQ134^3 + 0.0058299976502*AQ134^2 - 0.28398487248*AQ134 + 5.8633205593</f>
        <v>3.4910581615557064</v>
      </c>
      <c r="AT134" s="15">
        <f t="shared" ref="AT134:AT197" si="46">55000*1341.1*AS134/(AR134*62.4*85)</f>
        <v>80.285057844677979</v>
      </c>
    </row>
    <row r="135" spans="39:46" x14ac:dyDescent="0.25">
      <c r="AM135" s="9">
        <v>69</v>
      </c>
      <c r="AN135" s="24">
        <f t="shared" si="41"/>
        <v>440.30416697559122</v>
      </c>
      <c r="AO135" s="23">
        <f t="shared" si="42"/>
        <v>2.4541836335173173</v>
      </c>
      <c r="AP135" s="15">
        <f t="shared" si="43"/>
        <v>77.513009064994549</v>
      </c>
      <c r="AQ135" s="9">
        <v>73</v>
      </c>
      <c r="AR135" s="24">
        <f t="shared" si="44"/>
        <v>605.20432172343681</v>
      </c>
      <c r="AS135" s="1">
        <f t="shared" si="45"/>
        <v>3.4955788985832115</v>
      </c>
      <c r="AT135" s="15">
        <f t="shared" si="46"/>
        <v>80.322538428235021</v>
      </c>
    </row>
    <row r="136" spans="39:46" x14ac:dyDescent="0.25">
      <c r="AM136" s="9">
        <v>69.099999999999994</v>
      </c>
      <c r="AN136" s="24">
        <f t="shared" si="41"/>
        <v>440.5710199884852</v>
      </c>
      <c r="AO136" s="23">
        <f t="shared" si="42"/>
        <v>2.4546576411506464</v>
      </c>
      <c r="AP136" s="15">
        <f t="shared" si="43"/>
        <v>77.481021588916505</v>
      </c>
      <c r="AQ136" s="9">
        <v>73.099999999999994</v>
      </c>
      <c r="AR136" s="24">
        <f t="shared" si="44"/>
        <v>605.70350136979232</v>
      </c>
      <c r="AS136" s="1">
        <f t="shared" si="45"/>
        <v>3.5000731891747421</v>
      </c>
      <c r="AT136" s="15">
        <f t="shared" si="46"/>
        <v>80.359528201293244</v>
      </c>
    </row>
    <row r="137" spans="39:46" x14ac:dyDescent="0.25">
      <c r="AM137" s="9">
        <v>69.2</v>
      </c>
      <c r="AN137" s="24">
        <f t="shared" si="41"/>
        <v>440.8369129564062</v>
      </c>
      <c r="AO137" s="23">
        <f t="shared" si="42"/>
        <v>2.4551269804378251</v>
      </c>
      <c r="AP137" s="15">
        <f t="shared" si="43"/>
        <v>77.44909423878272</v>
      </c>
      <c r="AQ137" s="9">
        <v>73.2</v>
      </c>
      <c r="AR137" s="24">
        <f t="shared" si="44"/>
        <v>606.20134156290783</v>
      </c>
      <c r="AS137" s="1">
        <f t="shared" si="45"/>
        <v>3.5045408373763465</v>
      </c>
      <c r="AT137" s="15">
        <f t="shared" si="46"/>
        <v>80.396023507889709</v>
      </c>
    </row>
    <row r="138" spans="39:46" x14ac:dyDescent="0.25">
      <c r="AM138" s="9">
        <v>69.3</v>
      </c>
      <c r="AN138" s="24">
        <f t="shared" si="41"/>
        <v>441.10184076979476</v>
      </c>
      <c r="AO138" s="23">
        <f t="shared" si="42"/>
        <v>2.4555929988972309</v>
      </c>
      <c r="AP138" s="15">
        <f t="shared" si="43"/>
        <v>77.417270077264789</v>
      </c>
      <c r="AQ138" s="9">
        <v>73.3</v>
      </c>
      <c r="AR138" s="24">
        <f t="shared" si="44"/>
        <v>606.69784697172759</v>
      </c>
      <c r="AS138" s="1">
        <f t="shared" si="45"/>
        <v>3.5089816472340623</v>
      </c>
      <c r="AT138" s="15">
        <f t="shared" si="46"/>
        <v>80.432020696396194</v>
      </c>
    </row>
    <row r="139" spans="39:46" x14ac:dyDescent="0.25">
      <c r="AM139" s="9">
        <v>69.400000000000006</v>
      </c>
      <c r="AN139" s="24">
        <f t="shared" si="41"/>
        <v>441.36579814304969</v>
      </c>
      <c r="AO139" s="23">
        <f t="shared" si="42"/>
        <v>2.4560570720485373</v>
      </c>
      <c r="AP139" s="15">
        <f t="shared" si="43"/>
        <v>77.385592976464295</v>
      </c>
      <c r="AQ139" s="9">
        <v>73.400000000000006</v>
      </c>
      <c r="AR139" s="24">
        <f t="shared" si="44"/>
        <v>607.19302226519403</v>
      </c>
      <c r="AS139" s="1">
        <f t="shared" si="45"/>
        <v>3.513395422793927</v>
      </c>
      <c r="AT139" s="15">
        <f t="shared" si="46"/>
        <v>80.467516119459802</v>
      </c>
    </row>
    <row r="140" spans="39:46" x14ac:dyDescent="0.25">
      <c r="AM140" s="9">
        <v>69.5</v>
      </c>
      <c r="AN140" s="24">
        <f t="shared" si="41"/>
        <v>441.62877961450613</v>
      </c>
      <c r="AO140" s="23">
        <f t="shared" si="42"/>
        <v>2.4565206034110076</v>
      </c>
      <c r="AP140" s="15">
        <f t="shared" si="43"/>
        <v>77.354107616348315</v>
      </c>
      <c r="AQ140" s="9">
        <v>73.5</v>
      </c>
      <c r="AR140" s="24">
        <f t="shared" si="44"/>
        <v>607.68687211225051</v>
      </c>
      <c r="AS140" s="1">
        <f t="shared" si="45"/>
        <v>3.5177819681019997</v>
      </c>
      <c r="AT140" s="15">
        <f t="shared" si="46"/>
        <v>80.502506133944024</v>
      </c>
    </row>
    <row r="141" spans="39:46" x14ac:dyDescent="0.25">
      <c r="AM141" s="9">
        <v>69.599999999999994</v>
      </c>
      <c r="AN141" s="24">
        <f t="shared" si="41"/>
        <v>441.89077954645563</v>
      </c>
      <c r="AO141" s="23">
        <f t="shared" si="42"/>
        <v>2.456985024507361</v>
      </c>
      <c r="AP141" s="15">
        <f t="shared" si="43"/>
        <v>77.322859483396641</v>
      </c>
      <c r="AQ141" s="9">
        <v>73.599999999999994</v>
      </c>
      <c r="AR141" s="24">
        <f t="shared" si="44"/>
        <v>608.17940118184129</v>
      </c>
      <c r="AS141" s="1">
        <f t="shared" si="45"/>
        <v>3.5221410872043108</v>
      </c>
      <c r="AT141" s="15">
        <f t="shared" si="46"/>
        <v>80.536987100869567</v>
      </c>
    </row>
    <row r="142" spans="39:46" x14ac:dyDescent="0.25">
      <c r="AM142" s="9">
        <v>69.7</v>
      </c>
      <c r="AN142" s="24">
        <f t="shared" si="41"/>
        <v>442.15179212513249</v>
      </c>
      <c r="AO142" s="23">
        <f t="shared" si="42"/>
        <v>2.4574517948605887</v>
      </c>
      <c r="AP142" s="15">
        <f t="shared" si="43"/>
        <v>77.291894869077197</v>
      </c>
      <c r="AQ142" s="9">
        <v>73.7</v>
      </c>
      <c r="AR142" s="24">
        <f t="shared" si="44"/>
        <v>608.67061414290902</v>
      </c>
      <c r="AS142" s="1">
        <f t="shared" si="45"/>
        <v>3.526472584146898</v>
      </c>
      <c r="AT142" s="15">
        <f t="shared" si="46"/>
        <v>80.570955385358445</v>
      </c>
    </row>
    <row r="143" spans="39:46" x14ac:dyDescent="0.25">
      <c r="AM143" s="9">
        <v>69.8</v>
      </c>
      <c r="AN143" s="24">
        <f t="shared" si="41"/>
        <v>442.41181136071555</v>
      </c>
      <c r="AO143" s="23">
        <f t="shared" si="42"/>
        <v>2.4579224019945229</v>
      </c>
      <c r="AP143" s="15">
        <f t="shared" si="43"/>
        <v>77.261260868482353</v>
      </c>
      <c r="AQ143" s="9">
        <v>73.8</v>
      </c>
      <c r="AR143" s="24">
        <f t="shared" si="44"/>
        <v>609.16051566439774</v>
      </c>
      <c r="AS143" s="1">
        <f t="shared" si="45"/>
        <v>3.530776262975813</v>
      </c>
      <c r="AT143" s="15">
        <f t="shared" si="46"/>
        <v>80.604407356577639</v>
      </c>
    </row>
    <row r="144" spans="39:46" x14ac:dyDescent="0.25">
      <c r="AM144" s="9">
        <v>69.900000000000006</v>
      </c>
      <c r="AN144" s="24">
        <f t="shared" si="41"/>
        <v>442.67083108733732</v>
      </c>
      <c r="AO144" s="23">
        <f t="shared" si="42"/>
        <v>2.4583983614353144</v>
      </c>
      <c r="AP144" s="15">
        <f t="shared" si="43"/>
        <v>77.231005379038194</v>
      </c>
      <c r="AQ144" s="9">
        <v>73.900000000000006</v>
      </c>
      <c r="AR144" s="24">
        <f t="shared" si="44"/>
        <v>609.64911041525033</v>
      </c>
      <c r="AS144" s="1">
        <f t="shared" si="45"/>
        <v>3.5350519277370971</v>
      </c>
      <c r="AT144" s="15">
        <f t="shared" si="46"/>
        <v>80.637339387683753</v>
      </c>
    </row>
    <row r="145" spans="39:46" x14ac:dyDescent="0.25">
      <c r="AM145" s="9">
        <v>70</v>
      </c>
      <c r="AN145" s="24">
        <f t="shared" si="41"/>
        <v>442.92884496306942</v>
      </c>
      <c r="AO145" s="23">
        <f t="shared" si="42"/>
        <v>2.4588812167101821</v>
      </c>
      <c r="AP145" s="15">
        <f t="shared" si="43"/>
        <v>77.201177099178935</v>
      </c>
      <c r="AQ145" s="9">
        <v>74</v>
      </c>
      <c r="AR145" s="24">
        <f t="shared" si="44"/>
        <v>610.13640306441016</v>
      </c>
      <c r="AS145" s="1">
        <f t="shared" si="45"/>
        <v>3.5392993824767878</v>
      </c>
      <c r="AT145" s="15">
        <f t="shared" si="46"/>
        <v>80.669747855768748</v>
      </c>
    </row>
    <row r="146" spans="39:46" x14ac:dyDescent="0.25">
      <c r="AM146" s="9">
        <v>70.099999999999994</v>
      </c>
      <c r="AN146" s="24">
        <f t="shared" si="41"/>
        <v>443.18584646993531</v>
      </c>
      <c r="AO146" s="23">
        <f t="shared" si="42"/>
        <v>2.4593725393475268</v>
      </c>
      <c r="AP146" s="15">
        <f t="shared" si="43"/>
        <v>77.171825527107046</v>
      </c>
      <c r="AQ146" s="9">
        <v>74.099999999999994</v>
      </c>
      <c r="AR146" s="24">
        <f t="shared" si="44"/>
        <v>610.62239828082102</v>
      </c>
      <c r="AS146" s="1">
        <f t="shared" si="45"/>
        <v>3.5435184312409369</v>
      </c>
      <c r="AT146" s="15">
        <f t="shared" si="46"/>
        <v>80.701629141807103</v>
      </c>
    </row>
    <row r="147" spans="39:46" x14ac:dyDescent="0.25">
      <c r="AM147" s="9">
        <v>70.2</v>
      </c>
      <c r="AN147" s="24">
        <f t="shared" si="41"/>
        <v>443.44182891390665</v>
      </c>
      <c r="AO147" s="23">
        <f t="shared" si="42"/>
        <v>2.4598739288767035</v>
      </c>
      <c r="AP147" s="15">
        <f t="shared" si="43"/>
        <v>77.143000959593749</v>
      </c>
      <c r="AQ147" s="9">
        <v>74.2</v>
      </c>
      <c r="AR147" s="24">
        <f t="shared" si="44"/>
        <v>611.10710073342625</v>
      </c>
      <c r="AS147" s="1">
        <f t="shared" si="45"/>
        <v>3.5477088780755786</v>
      </c>
      <c r="AT147" s="15">
        <f t="shared" si="46"/>
        <v>80.732979630602955</v>
      </c>
    </row>
    <row r="148" spans="39:46" x14ac:dyDescent="0.25">
      <c r="AM148" s="9">
        <v>70.3</v>
      </c>
      <c r="AN148" s="24">
        <f t="shared" si="41"/>
        <v>443.69678542489601</v>
      </c>
      <c r="AO148" s="23">
        <f t="shared" si="42"/>
        <v>2.4603870128296137</v>
      </c>
      <c r="AP148" s="15">
        <f t="shared" si="43"/>
        <v>77.114754490886526</v>
      </c>
      <c r="AQ148" s="9">
        <v>74.3</v>
      </c>
      <c r="AR148" s="24">
        <f t="shared" si="44"/>
        <v>611.59051509116898</v>
      </c>
      <c r="AS148" s="1">
        <f t="shared" si="45"/>
        <v>3.551870527026761</v>
      </c>
      <c r="AT148" s="15">
        <f t="shared" si="46"/>
        <v>80.763795710739288</v>
      </c>
    </row>
    <row r="149" spans="39:46" x14ac:dyDescent="0.25">
      <c r="AM149" s="9">
        <v>70.400000000000006</v>
      </c>
      <c r="AN149" s="24">
        <f t="shared" si="41"/>
        <v>443.95070895677145</v>
      </c>
      <c r="AO149" s="23">
        <f t="shared" si="42"/>
        <v>2.4609134467377487</v>
      </c>
      <c r="AP149" s="15">
        <f t="shared" si="43"/>
        <v>77.087138011520111</v>
      </c>
      <c r="AQ149" s="9">
        <v>74.400000000000006</v>
      </c>
      <c r="AR149" s="24">
        <f t="shared" si="44"/>
        <v>612.07264602299301</v>
      </c>
      <c r="AS149" s="1">
        <f t="shared" si="45"/>
        <v>3.5560031821405147</v>
      </c>
      <c r="AT149" s="15">
        <f t="shared" si="46"/>
        <v>80.794073774526723</v>
      </c>
    </row>
    <row r="150" spans="39:46" x14ac:dyDescent="0.25">
      <c r="AM150" s="9">
        <v>70.5</v>
      </c>
      <c r="AN150" s="24">
        <f t="shared" si="41"/>
        <v>444.20359228733741</v>
      </c>
      <c r="AO150" s="23">
        <f t="shared" si="42"/>
        <v>2.4614549141357145</v>
      </c>
      <c r="AP150" s="15">
        <f t="shared" si="43"/>
        <v>77.060204207387628</v>
      </c>
      <c r="AQ150" s="9">
        <v>74.5</v>
      </c>
      <c r="AR150" s="24">
        <f t="shared" si="44"/>
        <v>612.55349819784124</v>
      </c>
      <c r="AS150" s="1">
        <f t="shared" si="45"/>
        <v>3.5601066474628986</v>
      </c>
      <c r="AT150" s="15">
        <f t="shared" si="46"/>
        <v>80.82381021795517</v>
      </c>
    </row>
    <row r="151" spans="39:46" x14ac:dyDescent="0.25">
      <c r="AM151" s="9">
        <v>70.599999999999994</v>
      </c>
      <c r="AN151" s="24">
        <f t="shared" si="41"/>
        <v>444.45542801835563</v>
      </c>
      <c r="AO151" s="23">
        <f t="shared" si="42"/>
        <v>2.4620131265577072</v>
      </c>
      <c r="AP151" s="15">
        <f t="shared" si="43"/>
        <v>77.034006558635468</v>
      </c>
      <c r="AQ151" s="9">
        <v>74.599999999999994</v>
      </c>
      <c r="AR151" s="24">
        <f t="shared" si="44"/>
        <v>613.03307628465745</v>
      </c>
      <c r="AS151" s="1">
        <f t="shared" si="45"/>
        <v>3.5641807270399362</v>
      </c>
      <c r="AT151" s="15">
        <f t="shared" si="46"/>
        <v>80.853001440643482</v>
      </c>
    </row>
    <row r="152" spans="39:46" x14ac:dyDescent="0.25">
      <c r="AM152" s="9">
        <v>70.7</v>
      </c>
      <c r="AN152" s="24">
        <f t="shared" si="41"/>
        <v>444.70620857552785</v>
      </c>
      <c r="AO152" s="23">
        <f t="shared" si="42"/>
        <v>2.4625898235413786</v>
      </c>
      <c r="AP152" s="15">
        <f t="shared" si="43"/>
        <v>77.008599338849194</v>
      </c>
      <c r="AQ152" s="9">
        <v>74.7</v>
      </c>
      <c r="AR152" s="24">
        <f t="shared" si="44"/>
        <v>613.51138495238501</v>
      </c>
      <c r="AS152" s="1">
        <f t="shared" si="45"/>
        <v>3.5682252249176933</v>
      </c>
      <c r="AT152" s="15">
        <f t="shared" si="46"/>
        <v>80.881643845793562</v>
      </c>
    </row>
    <row r="153" spans="39:46" x14ac:dyDescent="0.25">
      <c r="AM153" s="9">
        <v>70.8</v>
      </c>
      <c r="AN153" s="24">
        <f t="shared" si="41"/>
        <v>444.95592620850493</v>
      </c>
      <c r="AO153" s="23">
        <f t="shared" si="42"/>
        <v>2.4631867726231746</v>
      </c>
      <c r="AP153" s="15">
        <f t="shared" si="43"/>
        <v>76.984037614021773</v>
      </c>
      <c r="AQ153" s="9">
        <v>74.8</v>
      </c>
      <c r="AR153" s="24">
        <f t="shared" si="44"/>
        <v>613.98842886996681</v>
      </c>
      <c r="AS153" s="1">
        <f t="shared" si="45"/>
        <v>3.5722399451422007</v>
      </c>
      <c r="AT153" s="15">
        <f t="shared" si="46"/>
        <v>80.909733840141826</v>
      </c>
    </row>
    <row r="154" spans="39:46" x14ac:dyDescent="0.25">
      <c r="AM154" s="9">
        <v>70.900000000000006</v>
      </c>
      <c r="AN154" s="24">
        <f t="shared" si="41"/>
        <v>445.20457299088866</v>
      </c>
      <c r="AO154" s="23">
        <f t="shared" si="42"/>
        <v>2.4638057693427697</v>
      </c>
      <c r="AP154" s="15">
        <f t="shared" si="43"/>
        <v>76.960377241862005</v>
      </c>
      <c r="AQ154" s="9">
        <v>74.900000000000006</v>
      </c>
      <c r="AR154" s="24">
        <f t="shared" si="44"/>
        <v>614.46421270634687</v>
      </c>
      <c r="AS154" s="1">
        <f t="shared" si="45"/>
        <v>3.5762246917594958</v>
      </c>
      <c r="AT154" s="15">
        <f t="shared" si="46"/>
        <v>80.93726783391385</v>
      </c>
    </row>
    <row r="155" spans="39:46" x14ac:dyDescent="0.25">
      <c r="AM155" s="9">
        <v>71</v>
      </c>
      <c r="AN155" s="24">
        <f t="shared" si="41"/>
        <v>445.45214082021721</v>
      </c>
      <c r="AO155" s="23">
        <f t="shared" si="42"/>
        <v>2.4644486372412473</v>
      </c>
      <c r="AP155" s="15">
        <f t="shared" si="43"/>
        <v>76.937674870966163</v>
      </c>
      <c r="AQ155" s="9">
        <v>75</v>
      </c>
      <c r="AR155" s="24">
        <f t="shared" si="44"/>
        <v>614.93874113046854</v>
      </c>
      <c r="AS155" s="1">
        <f t="shared" si="45"/>
        <v>3.5801792688156233</v>
      </c>
      <c r="AT155" s="15">
        <f t="shared" si="46"/>
        <v>80.964242240779456</v>
      </c>
    </row>
    <row r="156" spans="39:46" x14ac:dyDescent="0.25">
      <c r="AM156" s="9">
        <v>71.099999999999994</v>
      </c>
      <c r="AN156" s="24">
        <f t="shared" si="41"/>
        <v>445.69862141799058</v>
      </c>
      <c r="AO156" s="23">
        <f t="shared" si="42"/>
        <v>2.465117227859281</v>
      </c>
      <c r="AP156" s="15">
        <f t="shared" si="43"/>
        <v>76.915987940039287</v>
      </c>
      <c r="AQ156" s="9">
        <v>75.099999999999994</v>
      </c>
      <c r="AR156" s="24">
        <f t="shared" si="44"/>
        <v>615.41201881127517</v>
      </c>
      <c r="AS156" s="1">
        <f t="shared" si="45"/>
        <v>3.5841034803566352</v>
      </c>
      <c r="AT156" s="15">
        <f t="shared" si="46"/>
        <v>80.990653477808365</v>
      </c>
    </row>
    <row r="157" spans="39:46" x14ac:dyDescent="0.25">
      <c r="AM157" s="9">
        <v>71.2</v>
      </c>
      <c r="AN157" s="24">
        <f t="shared" si="41"/>
        <v>445.94400632964243</v>
      </c>
      <c r="AO157" s="23">
        <f t="shared" si="42"/>
        <v>2.465813420740659</v>
      </c>
      <c r="AP157" s="15">
        <f t="shared" si="43"/>
        <v>76.895374677350503</v>
      </c>
      <c r="AQ157" s="9">
        <v>75.2</v>
      </c>
      <c r="AR157" s="24">
        <f t="shared" si="44"/>
        <v>615.88405041771011</v>
      </c>
      <c r="AS157" s="1">
        <f t="shared" si="45"/>
        <v>3.5879971304285618</v>
      </c>
      <c r="AT157" s="15">
        <f t="shared" si="46"/>
        <v>81.016497965426126</v>
      </c>
    </row>
    <row r="158" spans="39:46" x14ac:dyDescent="0.25">
      <c r="AM158" s="9">
        <v>71.3</v>
      </c>
      <c r="AN158" s="24">
        <f t="shared" si="41"/>
        <v>446.18828692456191</v>
      </c>
      <c r="AO158" s="23">
        <f t="shared" si="42"/>
        <v>2.4665391234289871</v>
      </c>
      <c r="AP158" s="15">
        <f t="shared" si="43"/>
        <v>76.875894100025192</v>
      </c>
      <c r="AQ158" s="9">
        <v>75.3</v>
      </c>
      <c r="AR158" s="24">
        <f t="shared" si="44"/>
        <v>616.35484061871671</v>
      </c>
      <c r="AS158" s="1">
        <f t="shared" si="45"/>
        <v>3.591860023077448</v>
      </c>
      <c r="AT158" s="15">
        <f t="shared" si="46"/>
        <v>81.041772127372312</v>
      </c>
    </row>
    <row r="159" spans="39:46" x14ac:dyDescent="0.25">
      <c r="AM159" s="9">
        <v>71.400000000000006</v>
      </c>
      <c r="AN159" s="24">
        <f t="shared" si="41"/>
        <v>446.43145439607997</v>
      </c>
      <c r="AO159" s="23">
        <f t="shared" si="42"/>
        <v>2.467296271470758</v>
      </c>
      <c r="AP159" s="15">
        <f t="shared" si="43"/>
        <v>76.857606013602208</v>
      </c>
      <c r="AQ159" s="9">
        <v>75.400000000000006</v>
      </c>
      <c r="AR159" s="24">
        <f t="shared" si="44"/>
        <v>616.8243940832383</v>
      </c>
      <c r="AS159" s="1">
        <f t="shared" si="45"/>
        <v>3.5956919623493455</v>
      </c>
      <c r="AT159" s="15">
        <f t="shared" si="46"/>
        <v>81.066472390658504</v>
      </c>
    </row>
    <row r="160" spans="39:46" x14ac:dyDescent="0.25">
      <c r="AM160" s="9">
        <v>71.5</v>
      </c>
      <c r="AN160" s="24">
        <f t="shared" si="41"/>
        <v>446.67349976147671</v>
      </c>
      <c r="AO160" s="23">
        <f t="shared" si="42"/>
        <v>2.4680868284129645</v>
      </c>
      <c r="AP160" s="15">
        <f t="shared" si="43"/>
        <v>76.840571011477621</v>
      </c>
      <c r="AQ160" s="9">
        <v>75.5</v>
      </c>
      <c r="AR160" s="24">
        <f t="shared" si="44"/>
        <v>617.29271548021825</v>
      </c>
      <c r="AS160" s="1">
        <f t="shared" si="45"/>
        <v>3.5994927522902884</v>
      </c>
      <c r="AT160" s="15">
        <f t="shared" si="46"/>
        <v>81.090595185527064</v>
      </c>
    </row>
    <row r="161" spans="39:46" x14ac:dyDescent="0.25">
      <c r="AM161" s="9">
        <v>71.599999999999994</v>
      </c>
      <c r="AN161" s="24">
        <f t="shared" si="41"/>
        <v>446.91441386197948</v>
      </c>
      <c r="AO161" s="23">
        <f t="shared" si="42"/>
        <v>2.468912785803667</v>
      </c>
      <c r="AP161" s="15">
        <f t="shared" si="43"/>
        <v>76.824850474504842</v>
      </c>
      <c r="AQ161" s="9">
        <v>75.599999999999994</v>
      </c>
      <c r="AR161" s="24">
        <f t="shared" si="44"/>
        <v>617.75980947860012</v>
      </c>
      <c r="AS161" s="1">
        <f t="shared" si="45"/>
        <v>3.6032621969463214</v>
      </c>
      <c r="AT161" s="15">
        <f t="shared" si="46"/>
        <v>81.11413694541136</v>
      </c>
    </row>
    <row r="162" spans="39:46" x14ac:dyDescent="0.25">
      <c r="AM162" s="9">
        <v>71.7</v>
      </c>
      <c r="AN162" s="24">
        <f t="shared" si="41"/>
        <v>447.15418736276115</v>
      </c>
      <c r="AO162" s="23">
        <f t="shared" si="42"/>
        <v>2.4697761631932451</v>
      </c>
      <c r="AP162" s="15">
        <f t="shared" si="43"/>
        <v>76.810506570678612</v>
      </c>
      <c r="AQ162" s="9">
        <v>75.7</v>
      </c>
      <c r="AR162" s="24">
        <f t="shared" si="44"/>
        <v>618.22568074732771</v>
      </c>
      <c r="AS162" s="1">
        <f t="shared" si="45"/>
        <v>3.6070001003634893</v>
      </c>
      <c r="AT162" s="15">
        <f t="shared" si="46"/>
        <v>81.137094106896356</v>
      </c>
    </row>
    <row r="163" spans="39:46" x14ac:dyDescent="0.25">
      <c r="AM163" s="9">
        <v>71.8</v>
      </c>
      <c r="AN163" s="24">
        <f t="shared" si="41"/>
        <v>447.39281075294275</v>
      </c>
      <c r="AO163" s="23">
        <f t="shared" si="42"/>
        <v>2.4706790081322367</v>
      </c>
      <c r="AP163" s="15">
        <f t="shared" si="43"/>
        <v>76.797602254776564</v>
      </c>
      <c r="AQ163" s="9">
        <v>75.8</v>
      </c>
      <c r="AR163" s="24">
        <f t="shared" si="44"/>
        <v>618.69033395534393</v>
      </c>
      <c r="AS163" s="1">
        <f t="shared" si="45"/>
        <v>3.6107062665878296</v>
      </c>
      <c r="AT163" s="15">
        <f t="shared" si="46"/>
        <v>81.159463109680232</v>
      </c>
    </row>
    <row r="164" spans="39:46" x14ac:dyDescent="0.25">
      <c r="AM164" s="9">
        <v>71.900000000000006</v>
      </c>
      <c r="AN164" s="24">
        <f t="shared" si="41"/>
        <v>447.63027434559444</v>
      </c>
      <c r="AO164" s="23">
        <f t="shared" si="42"/>
        <v>2.4716233961730438</v>
      </c>
      <c r="AP164" s="15">
        <f t="shared" si="43"/>
        <v>76.786201268187</v>
      </c>
      <c r="AQ164" s="9">
        <v>75.900000000000006</v>
      </c>
      <c r="AR164" s="24">
        <f t="shared" si="44"/>
        <v>619.15377377159166</v>
      </c>
      <c r="AS164" s="1">
        <f t="shared" si="45"/>
        <v>3.6143804996653941</v>
      </c>
      <c r="AT164" s="15">
        <f t="shared" si="46"/>
        <v>81.181240396536907</v>
      </c>
    </row>
    <row r="165" spans="39:46" x14ac:dyDescent="0.25">
      <c r="AM165" s="9">
        <v>72</v>
      </c>
      <c r="AN165" s="24">
        <f t="shared" si="41"/>
        <v>447.86656827773004</v>
      </c>
      <c r="AO165" s="23">
        <f t="shared" si="42"/>
        <v>2.4726114308694775</v>
      </c>
      <c r="AP165" s="15">
        <f t="shared" si="43"/>
        <v>76.7763681387368</v>
      </c>
      <c r="AQ165" s="9">
        <v>76</v>
      </c>
      <c r="AR165" s="24">
        <f t="shared" si="44"/>
        <v>619.61600486501584</v>
      </c>
      <c r="AS165" s="1">
        <f t="shared" si="45"/>
        <v>3.6180226036422063</v>
      </c>
      <c r="AT165" s="15">
        <f t="shared" si="46"/>
        <v>81.202422413277986</v>
      </c>
    </row>
    <row r="166" spans="39:46" x14ac:dyDescent="0.25">
      <c r="AM166" s="9">
        <v>72.099999999999994</v>
      </c>
      <c r="AN166" s="24">
        <f t="shared" si="41"/>
        <v>448.10168251030973</v>
      </c>
      <c r="AO166" s="23">
        <f t="shared" si="42"/>
        <v>2.4736452437767582</v>
      </c>
      <c r="AP166" s="15">
        <f t="shared" si="43"/>
        <v>76.768168180600384</v>
      </c>
      <c r="AQ166" s="9">
        <v>76.099999999999994</v>
      </c>
      <c r="AR166" s="24">
        <f t="shared" si="44"/>
        <v>620.07703190455845</v>
      </c>
      <c r="AS166" s="1">
        <f t="shared" si="45"/>
        <v>3.6216323825643251</v>
      </c>
      <c r="AT166" s="15">
        <f t="shared" si="46"/>
        <v>81.223005608718864</v>
      </c>
    </row>
    <row r="167" spans="39:46" x14ac:dyDescent="0.25">
      <c r="AM167" s="9">
        <v>72.2</v>
      </c>
      <c r="AN167" s="24">
        <f t="shared" si="41"/>
        <v>448.335606828241</v>
      </c>
      <c r="AO167" s="23">
        <f t="shared" si="42"/>
        <v>2.474726994451629</v>
      </c>
      <c r="AP167" s="15">
        <f t="shared" si="43"/>
        <v>76.761667494281468</v>
      </c>
      <c r="AQ167" s="9">
        <v>76.2</v>
      </c>
      <c r="AR167" s="24">
        <f t="shared" si="44"/>
        <v>620.53685955916308</v>
      </c>
      <c r="AS167" s="1">
        <f t="shared" si="45"/>
        <v>3.6252096404777916</v>
      </c>
      <c r="AT167" s="15">
        <f t="shared" si="46"/>
        <v>81.242986434641523</v>
      </c>
    </row>
    <row r="168" spans="39:46" x14ac:dyDescent="0.25">
      <c r="AM168" s="9">
        <v>72.3</v>
      </c>
      <c r="AN168" s="24">
        <f t="shared" si="41"/>
        <v>448.56833084037862</v>
      </c>
      <c r="AO168" s="23">
        <f t="shared" si="42"/>
        <v>2.4758588704509918</v>
      </c>
      <c r="AP168" s="15">
        <f t="shared" si="43"/>
        <v>76.756932966619331</v>
      </c>
      <c r="AQ168" s="9">
        <v>76.3</v>
      </c>
      <c r="AR168" s="24">
        <f t="shared" si="44"/>
        <v>620.99549249777374</v>
      </c>
      <c r="AS168" s="1">
        <f t="shared" si="45"/>
        <v>3.628754181428647</v>
      </c>
      <c r="AT168" s="15">
        <f t="shared" si="46"/>
        <v>81.262361345760553</v>
      </c>
    </row>
    <row r="169" spans="39:46" x14ac:dyDescent="0.25">
      <c r="AM169" s="9">
        <v>72.400000000000006</v>
      </c>
      <c r="AN169" s="24">
        <f t="shared" si="41"/>
        <v>448.79984397953285</v>
      </c>
      <c r="AO169" s="23">
        <f t="shared" si="42"/>
        <v>2.4770430873345219</v>
      </c>
      <c r="AP169" s="15">
        <f t="shared" si="43"/>
        <v>76.754032270989214</v>
      </c>
      <c r="AQ169" s="9">
        <v>76.400000000000006</v>
      </c>
      <c r="AR169" s="24">
        <f t="shared" si="44"/>
        <v>621.45293538933333</v>
      </c>
      <c r="AS169" s="1">
        <f t="shared" si="45"/>
        <v>3.6322658094629325</v>
      </c>
      <c r="AT169" s="15">
        <f t="shared" si="46"/>
        <v>81.281126799689758</v>
      </c>
    </row>
    <row r="170" spans="39:46" x14ac:dyDescent="0.25">
      <c r="AM170" s="9">
        <v>72.5</v>
      </c>
      <c r="AN170" s="24">
        <f t="shared" si="41"/>
        <v>449.03013550244668</v>
      </c>
      <c r="AO170" s="23">
        <f t="shared" si="42"/>
        <v>2.4782818886623943</v>
      </c>
      <c r="AP170" s="15">
        <f t="shared" si="43"/>
        <v>76.753033867428741</v>
      </c>
      <c r="AQ170" s="9">
        <v>76.5</v>
      </c>
      <c r="AR170" s="24">
        <f t="shared" si="44"/>
        <v>621.90919290278589</v>
      </c>
      <c r="AS170" s="1">
        <f t="shared" si="45"/>
        <v>3.6357443286266786</v>
      </c>
      <c r="AT170" s="15">
        <f t="shared" si="46"/>
        <v>81.299279256908406</v>
      </c>
    </row>
    <row r="171" spans="39:46" x14ac:dyDescent="0.25">
      <c r="AM171" s="9">
        <v>72.599999999999994</v>
      </c>
      <c r="AN171" s="24">
        <f t="shared" si="41"/>
        <v>449.25919448981858</v>
      </c>
      <c r="AO171" s="23">
        <f t="shared" si="42"/>
        <v>2.4795775459961931</v>
      </c>
      <c r="AP171" s="15">
        <f t="shared" si="43"/>
        <v>76.754007002930152</v>
      </c>
      <c r="AQ171" s="9">
        <v>76.599999999999994</v>
      </c>
      <c r="AR171" s="24">
        <f t="shared" si="44"/>
        <v>622.36426970707407</v>
      </c>
      <c r="AS171" s="1">
        <f t="shared" si="45"/>
        <v>3.6391895429659549</v>
      </c>
      <c r="AT171" s="15">
        <f t="shared" si="46"/>
        <v>81.316815180730629</v>
      </c>
    </row>
    <row r="172" spans="39:46" x14ac:dyDescent="0.25">
      <c r="AM172" s="9">
        <v>72.7</v>
      </c>
      <c r="AN172" s="24">
        <f t="shared" si="41"/>
        <v>449.48700984629249</v>
      </c>
      <c r="AO172" s="23">
        <f t="shared" si="42"/>
        <v>2.4809323588993664</v>
      </c>
      <c r="AP172" s="15">
        <f t="shared" si="43"/>
        <v>76.757021711799212</v>
      </c>
      <c r="AQ172" s="9">
        <v>76.7</v>
      </c>
      <c r="AR172" s="24">
        <f t="shared" si="44"/>
        <v>622.81817047114168</v>
      </c>
      <c r="AS172" s="1">
        <f t="shared" si="45"/>
        <v>3.6426012565267811</v>
      </c>
      <c r="AT172" s="15">
        <f t="shared" si="46"/>
        <v>81.333731037271619</v>
      </c>
    </row>
    <row r="173" spans="39:46" x14ac:dyDescent="0.25">
      <c r="AM173" s="9">
        <v>72.8</v>
      </c>
      <c r="AN173" s="24">
        <f t="shared" si="41"/>
        <v>449.71357030045601</v>
      </c>
      <c r="AO173" s="23">
        <f t="shared" si="42"/>
        <v>2.4823486549360894</v>
      </c>
      <c r="AP173" s="15">
        <f t="shared" si="43"/>
        <v>76.762148816040522</v>
      </c>
      <c r="AQ173" s="9">
        <v>76.8</v>
      </c>
      <c r="AR173" s="24">
        <f t="shared" si="44"/>
        <v>623.27089986393207</v>
      </c>
      <c r="AS173" s="1">
        <f t="shared" si="45"/>
        <v>3.6459792733552128</v>
      </c>
      <c r="AT173" s="15">
        <f t="shared" si="46"/>
        <v>81.350023295418865</v>
      </c>
    </row>
    <row r="174" spans="39:46" x14ac:dyDescent="0.25">
      <c r="AM174" s="9">
        <v>72.900000000000006</v>
      </c>
      <c r="AN174" s="24">
        <f t="shared" si="41"/>
        <v>449.93886440484948</v>
      </c>
      <c r="AO174" s="23">
        <f t="shared" si="42"/>
        <v>2.4838287896726285</v>
      </c>
      <c r="AP174" s="15">
        <f t="shared" si="43"/>
        <v>76.769459925896925</v>
      </c>
      <c r="AQ174" s="9">
        <v>76.900000000000006</v>
      </c>
      <c r="AR174" s="24">
        <f t="shared" si="44"/>
        <v>623.72246255438858</v>
      </c>
      <c r="AS174" s="1">
        <f t="shared" si="45"/>
        <v>3.6493233974972838</v>
      </c>
      <c r="AT174" s="15">
        <f t="shared" si="46"/>
        <v>81.365688426801015</v>
      </c>
    </row>
    <row r="175" spans="39:46" x14ac:dyDescent="0.25">
      <c r="AM175" s="9">
        <v>73</v>
      </c>
      <c r="AN175" s="24">
        <f t="shared" si="41"/>
        <v>450.16288053595508</v>
      </c>
      <c r="AO175" s="23">
        <f t="shared" si="42"/>
        <v>2.4853751466748406</v>
      </c>
      <c r="AP175" s="15">
        <f t="shared" si="43"/>
        <v>76.779027440352436</v>
      </c>
      <c r="AQ175" s="9">
        <v>77</v>
      </c>
      <c r="AR175" s="24">
        <f t="shared" si="44"/>
        <v>624.17286321145457</v>
      </c>
      <c r="AS175" s="1">
        <f t="shared" si="45"/>
        <v>3.6526334329990355</v>
      </c>
      <c r="AT175" s="15">
        <f t="shared" si="46"/>
        <v>81.380722905759157</v>
      </c>
    </row>
    <row r="176" spans="39:46" x14ac:dyDescent="0.25">
      <c r="AM176" s="9">
        <v>73.099999999999994</v>
      </c>
      <c r="AN176" s="24">
        <f t="shared" si="41"/>
        <v>450.38560689420956</v>
      </c>
      <c r="AO176" s="23">
        <f t="shared" si="42"/>
        <v>2.4869901375120378</v>
      </c>
      <c r="AP176" s="15">
        <f t="shared" si="43"/>
        <v>76.790924547909114</v>
      </c>
      <c r="AQ176" s="9">
        <v>77.099999999999994</v>
      </c>
      <c r="AR176" s="24">
        <f t="shared" si="44"/>
        <v>624.6221065040736</v>
      </c>
      <c r="AS176" s="1">
        <f t="shared" si="45"/>
        <v>3.6559091839065196</v>
      </c>
      <c r="AT176" s="15">
        <f t="shared" si="46"/>
        <v>81.395123209318371</v>
      </c>
    </row>
    <row r="177" spans="39:46" x14ac:dyDescent="0.25">
      <c r="AM177" s="9">
        <v>73.2</v>
      </c>
      <c r="AN177" s="24">
        <f t="shared" si="41"/>
        <v>450.6070315039824</v>
      </c>
      <c r="AO177" s="23">
        <f t="shared" si="42"/>
        <v>2.488676201754032</v>
      </c>
      <c r="AP177" s="15">
        <f t="shared" si="43"/>
        <v>76.805225227241792</v>
      </c>
      <c r="AQ177" s="9">
        <v>77.2</v>
      </c>
      <c r="AR177" s="24">
        <f t="shared" si="44"/>
        <v>625.0701971011888</v>
      </c>
      <c r="AS177" s="1">
        <f t="shared" si="45"/>
        <v>3.6591504542657738</v>
      </c>
      <c r="AT177" s="15">
        <f t="shared" si="46"/>
        <v>81.408885817159572</v>
      </c>
    </row>
    <row r="178" spans="39:46" x14ac:dyDescent="0.25">
      <c r="AM178" s="9">
        <v>73.3</v>
      </c>
      <c r="AN178" s="24">
        <f t="shared" si="41"/>
        <v>450.82714221360675</v>
      </c>
      <c r="AO178" s="23">
        <f t="shared" si="42"/>
        <v>2.490435806971135</v>
      </c>
      <c r="AP178" s="15">
        <f t="shared" si="43"/>
        <v>76.822004248019311</v>
      </c>
      <c r="AQ178" s="9">
        <v>77.3</v>
      </c>
      <c r="AR178" s="24">
        <f t="shared" si="44"/>
        <v>625.51713967174419</v>
      </c>
      <c r="AS178" s="1">
        <f t="shared" si="45"/>
        <v>3.6623570481228391</v>
      </c>
      <c r="AT178" s="15">
        <f t="shared" si="46"/>
        <v>81.42200721159243</v>
      </c>
    </row>
    <row r="179" spans="39:46" x14ac:dyDescent="0.25">
      <c r="AM179" s="9">
        <v>73.400000000000006</v>
      </c>
      <c r="AN179" s="24">
        <f t="shared" si="41"/>
        <v>451.04592669535123</v>
      </c>
      <c r="AO179" s="23">
        <f t="shared" si="42"/>
        <v>2.4922714487365454</v>
      </c>
      <c r="AP179" s="15">
        <f t="shared" si="43"/>
        <v>76.841337171895134</v>
      </c>
      <c r="AQ179" s="9">
        <v>77.400000000000006</v>
      </c>
      <c r="AR179" s="24">
        <f t="shared" si="44"/>
        <v>625.96293888468222</v>
      </c>
      <c r="AS179" s="1">
        <f t="shared" si="45"/>
        <v>3.6655287695237604</v>
      </c>
      <c r="AT179" s="15">
        <f t="shared" si="46"/>
        <v>81.434483877529587</v>
      </c>
    </row>
    <row r="180" spans="39:46" x14ac:dyDescent="0.25">
      <c r="AM180" s="9">
        <v>73.5</v>
      </c>
      <c r="AN180" s="24">
        <f t="shared" si="41"/>
        <v>451.26337244543447</v>
      </c>
      <c r="AO180" s="23">
        <f t="shared" si="42"/>
        <v>2.4941856506232796</v>
      </c>
      <c r="AP180" s="15">
        <f t="shared" si="43"/>
        <v>76.863300353409485</v>
      </c>
      <c r="AQ180" s="9">
        <v>77.5</v>
      </c>
      <c r="AR180" s="24">
        <f t="shared" si="44"/>
        <v>626.40759940894736</v>
      </c>
      <c r="AS180" s="1">
        <f t="shared" si="45"/>
        <v>3.6686654225145787</v>
      </c>
      <c r="AT180" s="15">
        <f t="shared" si="46"/>
        <v>81.446312302460214</v>
      </c>
    </row>
    <row r="181" spans="39:46" x14ac:dyDescent="0.25">
      <c r="AM181" s="9">
        <v>73.599999999999994</v>
      </c>
      <c r="AN181" s="24">
        <f t="shared" si="41"/>
        <v>451.47946678402695</v>
      </c>
      <c r="AO181" s="23">
        <f t="shared" si="42"/>
        <v>2.4961809642070136</v>
      </c>
      <c r="AP181" s="15">
        <f t="shared" si="43"/>
        <v>76.887970941164738</v>
      </c>
      <c r="AQ181" s="9">
        <v>77.599999999999994</v>
      </c>
      <c r="AR181" s="24">
        <f t="shared" si="44"/>
        <v>626.85112591348206</v>
      </c>
      <c r="AS181" s="1">
        <f t="shared" si="45"/>
        <v>3.6717668111413388</v>
      </c>
      <c r="AT181" s="15">
        <f t="shared" si="46"/>
        <v>81.457488976425722</v>
      </c>
    </row>
    <row r="182" spans="39:46" x14ac:dyDescent="0.25">
      <c r="AM182" s="9">
        <v>73.7</v>
      </c>
      <c r="AN182" s="24">
        <f t="shared" si="41"/>
        <v>451.69419685523644</v>
      </c>
      <c r="AO182" s="23">
        <f t="shared" si="42"/>
        <v>2.4982599690639233</v>
      </c>
      <c r="AP182" s="15">
        <f t="shared" si="43"/>
        <v>76.915426878939826</v>
      </c>
      <c r="AQ182" s="9">
        <v>77.7</v>
      </c>
      <c r="AR182" s="24">
        <f t="shared" si="44"/>
        <v>627.29352306723013</v>
      </c>
      <c r="AS182" s="1">
        <f t="shared" si="45"/>
        <v>3.6748327394500784</v>
      </c>
      <c r="AT182" s="15">
        <f t="shared" si="46"/>
        <v>81.468010391995065</v>
      </c>
    </row>
    <row r="183" spans="39:46" x14ac:dyDescent="0.25">
      <c r="AM183" s="9">
        <v>73.8</v>
      </c>
      <c r="AN183" s="24">
        <f t="shared" si="41"/>
        <v>451.90754962712435</v>
      </c>
      <c r="AO183" s="23">
        <f t="shared" si="42"/>
        <v>2.50042527277148</v>
      </c>
      <c r="AP183" s="15">
        <f t="shared" si="43"/>
        <v>76.945746906982151</v>
      </c>
      <c r="AQ183" s="9">
        <v>77.8</v>
      </c>
      <c r="AR183" s="24">
        <f t="shared" si="44"/>
        <v>627.73479553913535</v>
      </c>
      <c r="AS183" s="1">
        <f t="shared" si="45"/>
        <v>3.6778630114868349</v>
      </c>
      <c r="AT183" s="15">
        <f t="shared" si="46"/>
        <v>81.477873044241235</v>
      </c>
    </row>
    <row r="184" spans="39:46" x14ac:dyDescent="0.25">
      <c r="AM184" s="9">
        <v>73.900000000000006</v>
      </c>
      <c r="AN184" s="24">
        <f t="shared" si="41"/>
        <v>452.11951189170122</v>
      </c>
      <c r="AO184" s="23">
        <f t="shared" si="42"/>
        <v>2.5026795109090187</v>
      </c>
      <c r="AP184" s="15">
        <f t="shared" si="43"/>
        <v>76.979010563389821</v>
      </c>
      <c r="AQ184" s="9">
        <v>77.900000000000006</v>
      </c>
      <c r="AR184" s="24">
        <f t="shared" si="44"/>
        <v>628.17494799814062</v>
      </c>
      <c r="AS184" s="1">
        <f t="shared" si="45"/>
        <v>3.680857431297671</v>
      </c>
      <c r="AT184" s="15">
        <f t="shared" si="46"/>
        <v>81.487073430719221</v>
      </c>
    </row>
    <row r="185" spans="39:46" x14ac:dyDescent="0.25">
      <c r="AM185" s="9">
        <v>74</v>
      </c>
      <c r="AN185" s="24">
        <f t="shared" si="41"/>
        <v>452.33007026491759</v>
      </c>
      <c r="AO185" s="23">
        <f t="shared" si="42"/>
        <v>2.5050253470567156</v>
      </c>
      <c r="AP185" s="15">
        <f t="shared" si="43"/>
        <v>77.015298185540757</v>
      </c>
      <c r="AQ185" s="9">
        <v>78</v>
      </c>
      <c r="AR185" s="24">
        <f t="shared" si="44"/>
        <v>628.6139851131893</v>
      </c>
      <c r="AS185" s="1">
        <f t="shared" si="45"/>
        <v>3.6838158029286134</v>
      </c>
      <c r="AT185" s="15">
        <f t="shared" si="46"/>
        <v>81.495608051442304</v>
      </c>
    </row>
    <row r="186" spans="39:46" x14ac:dyDescent="0.25">
      <c r="AQ186" s="9">
        <v>78.099999999999994</v>
      </c>
      <c r="AR186" s="24">
        <f t="shared" si="44"/>
        <v>629.05191155322518</v>
      </c>
      <c r="AS186" s="1">
        <f t="shared" si="45"/>
        <v>3.6867379304257071</v>
      </c>
      <c r="AT186" s="15">
        <f t="shared" si="46"/>
        <v>81.50347340886168</v>
      </c>
    </row>
    <row r="187" spans="39:46" x14ac:dyDescent="0.25">
      <c r="AQ187" s="9">
        <v>78.2</v>
      </c>
      <c r="AR187" s="24">
        <f t="shared" si="44"/>
        <v>629.48873198719093</v>
      </c>
      <c r="AS187" s="1">
        <f t="shared" si="45"/>
        <v>3.6896236178350001</v>
      </c>
      <c r="AT187" s="15">
        <f t="shared" si="46"/>
        <v>81.510666007845543</v>
      </c>
    </row>
    <row r="188" spans="39:46" x14ac:dyDescent="0.25">
      <c r="AQ188" s="9">
        <v>78.3</v>
      </c>
      <c r="AR188" s="24">
        <f t="shared" si="44"/>
        <v>629.92445108403126</v>
      </c>
      <c r="AS188" s="1">
        <f t="shared" si="45"/>
        <v>3.6924726692025267</v>
      </c>
      <c r="AT188" s="15">
        <f t="shared" si="46"/>
        <v>81.517182355658178</v>
      </c>
    </row>
    <row r="189" spans="39:46" x14ac:dyDescent="0.25">
      <c r="AQ189" s="9">
        <v>78.400000000000006</v>
      </c>
      <c r="AR189" s="24">
        <f t="shared" si="44"/>
        <v>630.35907351268861</v>
      </c>
      <c r="AS189" s="1">
        <f t="shared" si="45"/>
        <v>3.6952848885743386</v>
      </c>
      <c r="AT189" s="15">
        <f t="shared" si="46"/>
        <v>81.523018961941588</v>
      </c>
    </row>
    <row r="190" spans="39:46" x14ac:dyDescent="0.25">
      <c r="AQ190" s="9">
        <v>78.5</v>
      </c>
      <c r="AR190" s="24">
        <f t="shared" si="44"/>
        <v>630.79260394210587</v>
      </c>
      <c r="AS190" s="1">
        <f t="shared" si="45"/>
        <v>3.6980600799964627</v>
      </c>
      <c r="AT190" s="15">
        <f t="shared" si="46"/>
        <v>81.528172338695484</v>
      </c>
    </row>
    <row r="191" spans="39:46" x14ac:dyDescent="0.25">
      <c r="AQ191" s="9">
        <v>78.599999999999994</v>
      </c>
      <c r="AR191" s="24">
        <f t="shared" si="44"/>
        <v>631.22504704122798</v>
      </c>
      <c r="AS191" s="1">
        <f t="shared" si="45"/>
        <v>3.7007980475149544</v>
      </c>
      <c r="AT191" s="15">
        <f t="shared" si="46"/>
        <v>81.532639000260062</v>
      </c>
    </row>
    <row r="192" spans="39:46" x14ac:dyDescent="0.25">
      <c r="AQ192" s="9">
        <v>78.7</v>
      </c>
      <c r="AR192" s="24">
        <f t="shared" si="44"/>
        <v>631.65640747899693</v>
      </c>
      <c r="AS192" s="1">
        <f t="shared" si="45"/>
        <v>3.7034985951758586</v>
      </c>
      <c r="AT192" s="15">
        <f t="shared" si="46"/>
        <v>81.536415463298184</v>
      </c>
    </row>
    <row r="193" spans="43:46" x14ac:dyDescent="0.25">
      <c r="AQ193" s="9">
        <v>78.8</v>
      </c>
      <c r="AR193" s="24">
        <f t="shared" si="44"/>
        <v>632.08668992435696</v>
      </c>
      <c r="AS193" s="1">
        <f t="shared" si="45"/>
        <v>3.7061615270252126</v>
      </c>
      <c r="AT193" s="15">
        <f t="shared" si="46"/>
        <v>81.539498246777967</v>
      </c>
    </row>
    <row r="194" spans="43:46" x14ac:dyDescent="0.25">
      <c r="AQ194" s="9">
        <v>78.900000000000006</v>
      </c>
      <c r="AR194" s="24">
        <f t="shared" si="44"/>
        <v>632.51589904625166</v>
      </c>
      <c r="AS194" s="1">
        <f t="shared" si="45"/>
        <v>3.7087866471090543</v>
      </c>
      <c r="AT194" s="15">
        <f t="shared" si="46"/>
        <v>81.541883871957054</v>
      </c>
    </row>
    <row r="195" spans="43:46" x14ac:dyDescent="0.25">
      <c r="AQ195" s="9">
        <v>79</v>
      </c>
      <c r="AR195" s="24">
        <f t="shared" si="44"/>
        <v>632.94403951362301</v>
      </c>
      <c r="AS195" s="1">
        <f t="shared" si="45"/>
        <v>3.7113737594734388</v>
      </c>
      <c r="AT195" s="15">
        <f t="shared" si="46"/>
        <v>81.543568862367508</v>
      </c>
    </row>
    <row r="196" spans="43:46" x14ac:dyDescent="0.25">
      <c r="AQ196" s="9">
        <v>79.099999999999994</v>
      </c>
      <c r="AR196" s="24">
        <f t="shared" si="44"/>
        <v>633.37111599541595</v>
      </c>
      <c r="AS196" s="1">
        <f t="shared" si="45"/>
        <v>3.7139226681643933</v>
      </c>
      <c r="AT196" s="15">
        <f t="shared" si="46"/>
        <v>81.54454974379928</v>
      </c>
    </row>
    <row r="197" spans="43:46" x14ac:dyDescent="0.25">
      <c r="AQ197" s="9">
        <v>79.2</v>
      </c>
      <c r="AR197" s="24">
        <f t="shared" si="44"/>
        <v>633.79713316057359</v>
      </c>
      <c r="AS197" s="1">
        <f t="shared" si="45"/>
        <v>3.716433177227966</v>
      </c>
      <c r="AT197" s="15">
        <f t="shared" si="46"/>
        <v>81.544823044287497</v>
      </c>
    </row>
    <row r="198" spans="43:46" x14ac:dyDescent="0.25">
      <c r="AQ198" s="9">
        <v>79.3</v>
      </c>
      <c r="AR198" s="24">
        <f t="shared" ref="AR198:AR240" si="47" xml:space="preserve"> 0.00077815723393*AQ198^3 - 0.23762254339*AQ198^2 + 27.251000929*AQ198 - 420.54460504</f>
        <v>634.22209567803839</v>
      </c>
      <c r="AS198" s="1">
        <f t="shared" ref="AS198:AS240" si="48" xml:space="preserve"> -0.000032658992917*AQ198^3 + 0.0058299976502*AQ198^2 - 0.28398487248*AQ198 + 5.8633205593</f>
        <v>3.7189050907102086</v>
      </c>
      <c r="AT198" s="15">
        <f t="shared" ref="AT198:AT240" si="49">55000*1341.1*AS198/(AR198*62.4*85)</f>
        <v>81.544385294098305</v>
      </c>
    </row>
    <row r="199" spans="43:46" x14ac:dyDescent="0.25">
      <c r="AQ199" s="9">
        <v>79.400000000000006</v>
      </c>
      <c r="AR199" s="24">
        <f t="shared" si="47"/>
        <v>634.64600821675504</v>
      </c>
      <c r="AS199" s="1">
        <f t="shared" si="48"/>
        <v>3.7213382126571517</v>
      </c>
      <c r="AT199" s="15">
        <f t="shared" si="49"/>
        <v>81.543233025714798</v>
      </c>
    </row>
    <row r="200" spans="43:46" x14ac:dyDescent="0.25">
      <c r="AQ200" s="9">
        <v>79.5</v>
      </c>
      <c r="AR200" s="24">
        <f t="shared" si="47"/>
        <v>635.06887544566575</v>
      </c>
      <c r="AS200" s="1">
        <f t="shared" si="48"/>
        <v>3.7237323471148471</v>
      </c>
      <c r="AT200" s="15">
        <f t="shared" si="49"/>
        <v>81.541362773826123</v>
      </c>
    </row>
    <row r="201" spans="43:46" x14ac:dyDescent="0.25">
      <c r="AQ201" s="9">
        <v>79.599999999999994</v>
      </c>
      <c r="AR201" s="24">
        <f t="shared" si="47"/>
        <v>635.49070203371502</v>
      </c>
      <c r="AS201" s="1">
        <f t="shared" si="48"/>
        <v>3.7260872981293218</v>
      </c>
      <c r="AT201" s="15">
        <f t="shared" si="49"/>
        <v>81.538771075313932</v>
      </c>
    </row>
    <row r="202" spans="43:46" x14ac:dyDescent="0.25">
      <c r="AQ202" s="9">
        <v>79.7</v>
      </c>
      <c r="AR202" s="24">
        <f t="shared" si="47"/>
        <v>635.91149264984574</v>
      </c>
      <c r="AS202" s="1">
        <f t="shared" si="48"/>
        <v>3.7284028697466418</v>
      </c>
      <c r="AT202" s="15">
        <f t="shared" si="49"/>
        <v>81.535454469243092</v>
      </c>
    </row>
    <row r="203" spans="43:46" x14ac:dyDescent="0.25">
      <c r="AQ203" s="9">
        <v>79.8</v>
      </c>
      <c r="AR203" s="24">
        <f t="shared" si="47"/>
        <v>636.3312519630008</v>
      </c>
      <c r="AS203" s="1">
        <f t="shared" si="48"/>
        <v>3.7306788660128305</v>
      </c>
      <c r="AT203" s="15">
        <f t="shared" si="49"/>
        <v>81.531409496849037</v>
      </c>
    </row>
    <row r="204" spans="43:46" x14ac:dyDescent="0.25">
      <c r="AQ204" s="9">
        <v>79.900000000000006</v>
      </c>
      <c r="AR204" s="24">
        <f t="shared" si="47"/>
        <v>636.74998464212467</v>
      </c>
      <c r="AS204" s="1">
        <f t="shared" si="48"/>
        <v>3.732915090973929</v>
      </c>
      <c r="AT204" s="15">
        <f t="shared" si="49"/>
        <v>81.526632701528868</v>
      </c>
    </row>
    <row r="205" spans="43:46" x14ac:dyDescent="0.25">
      <c r="AQ205" s="9">
        <v>80</v>
      </c>
      <c r="AR205" s="24">
        <f t="shared" si="47"/>
        <v>637.16769535615981</v>
      </c>
      <c r="AS205" s="1">
        <f t="shared" si="48"/>
        <v>3.7351113486759964</v>
      </c>
      <c r="AT205" s="15">
        <f t="shared" si="49"/>
        <v>81.521120628832278</v>
      </c>
    </row>
    <row r="206" spans="43:46" x14ac:dyDescent="0.25">
      <c r="AQ206" s="9">
        <v>80.099999999999994</v>
      </c>
      <c r="AR206" s="24">
        <f t="shared" si="47"/>
        <v>637.58438877405001</v>
      </c>
      <c r="AS206" s="1">
        <f t="shared" si="48"/>
        <v>3.737267443165063</v>
      </c>
      <c r="AT206" s="15">
        <f t="shared" si="49"/>
        <v>81.514869826451331</v>
      </c>
    </row>
    <row r="207" spans="43:46" x14ac:dyDescent="0.25">
      <c r="AQ207" s="9">
        <v>80.2</v>
      </c>
      <c r="AR207" s="24">
        <f t="shared" si="47"/>
        <v>638.00006956473931</v>
      </c>
      <c r="AS207" s="1">
        <f t="shared" si="48"/>
        <v>3.7393831784871843</v>
      </c>
      <c r="AT207" s="15">
        <f t="shared" si="49"/>
        <v>81.507876844213627</v>
      </c>
    </row>
    <row r="208" spans="43:46" x14ac:dyDescent="0.25">
      <c r="AQ208" s="9">
        <v>80.3</v>
      </c>
      <c r="AR208" s="24">
        <f t="shared" si="47"/>
        <v>638.4147423971699</v>
      </c>
      <c r="AS208" s="1">
        <f t="shared" si="48"/>
        <v>3.7414583586883801</v>
      </c>
      <c r="AT208" s="15">
        <f t="shared" si="49"/>
        <v>81.50013823407329</v>
      </c>
    </row>
    <row r="209" spans="43:46" x14ac:dyDescent="0.25">
      <c r="AQ209" s="9">
        <v>80.400000000000006</v>
      </c>
      <c r="AR209" s="24">
        <f t="shared" si="47"/>
        <v>638.82841194028583</v>
      </c>
      <c r="AS209" s="1">
        <f t="shared" si="48"/>
        <v>3.7434927878147093</v>
      </c>
      <c r="AT209" s="15">
        <f t="shared" si="49"/>
        <v>81.491650550105362</v>
      </c>
    </row>
    <row r="210" spans="43:46" x14ac:dyDescent="0.25">
      <c r="AQ210" s="9">
        <v>80.5</v>
      </c>
      <c r="AR210" s="24">
        <f t="shared" si="47"/>
        <v>639.24108286303067</v>
      </c>
      <c r="AS210" s="1">
        <f t="shared" si="48"/>
        <v>3.7454862699122167</v>
      </c>
      <c r="AT210" s="15">
        <f t="shared" si="49"/>
        <v>81.48241034849822</v>
      </c>
    </row>
    <row r="211" spans="43:46" x14ac:dyDescent="0.25">
      <c r="AQ211" s="9">
        <v>80.599999999999994</v>
      </c>
      <c r="AR211" s="24">
        <f t="shared" si="47"/>
        <v>639.65275983434708</v>
      </c>
      <c r="AS211" s="1">
        <f t="shared" si="48"/>
        <v>3.7474386090269292</v>
      </c>
      <c r="AT211" s="15">
        <f t="shared" si="49"/>
        <v>81.472414187547699</v>
      </c>
    </row>
    <row r="212" spans="43:46" x14ac:dyDescent="0.25">
      <c r="AQ212" s="9">
        <v>80.7</v>
      </c>
      <c r="AR212" s="24">
        <f t="shared" si="47"/>
        <v>640.06344752317955</v>
      </c>
      <c r="AS212" s="1">
        <f t="shared" si="48"/>
        <v>3.7493496092049092</v>
      </c>
      <c r="AT212" s="15">
        <f t="shared" si="49"/>
        <v>81.461658627652625</v>
      </c>
    </row>
    <row r="213" spans="43:46" x14ac:dyDescent="0.25">
      <c r="AQ213" s="9">
        <v>80.8</v>
      </c>
      <c r="AR213" s="24">
        <f t="shared" si="47"/>
        <v>640.47315059847051</v>
      </c>
      <c r="AS213" s="1">
        <f t="shared" si="48"/>
        <v>3.7512190744921767</v>
      </c>
      <c r="AT213" s="15">
        <f t="shared" si="49"/>
        <v>81.450140231308708</v>
      </c>
    </row>
    <row r="214" spans="43:46" x14ac:dyDescent="0.25">
      <c r="AQ214" s="9">
        <v>80.900000000000006</v>
      </c>
      <c r="AR214" s="24">
        <f t="shared" si="47"/>
        <v>640.881873729164</v>
      </c>
      <c r="AS214" s="1">
        <f t="shared" si="48"/>
        <v>3.7530468089348012</v>
      </c>
      <c r="AT214" s="15">
        <f t="shared" si="49"/>
        <v>81.437855563105941</v>
      </c>
    </row>
    <row r="215" spans="43:46" x14ac:dyDescent="0.25">
      <c r="AQ215" s="9">
        <v>81</v>
      </c>
      <c r="AR215" s="24">
        <f t="shared" si="47"/>
        <v>641.28962158420336</v>
      </c>
      <c r="AS215" s="1">
        <f t="shared" si="48"/>
        <v>3.7548326165788062</v>
      </c>
      <c r="AT215" s="15">
        <f t="shared" si="49"/>
        <v>81.424801189723226</v>
      </c>
    </row>
    <row r="216" spans="43:46" x14ac:dyDescent="0.25">
      <c r="AQ216" s="9">
        <v>81.099999999999994</v>
      </c>
      <c r="AR216" s="24">
        <f t="shared" si="47"/>
        <v>641.69639883253126</v>
      </c>
      <c r="AS216" s="1">
        <f t="shared" si="48"/>
        <v>3.7565763014702291</v>
      </c>
      <c r="AT216" s="15">
        <f t="shared" si="49"/>
        <v>81.4109736799264</v>
      </c>
    </row>
    <row r="217" spans="43:46" x14ac:dyDescent="0.25">
      <c r="AQ217" s="9">
        <v>81.2</v>
      </c>
      <c r="AR217" s="24">
        <f t="shared" si="47"/>
        <v>642.10221014309218</v>
      </c>
      <c r="AS217" s="1">
        <f t="shared" si="48"/>
        <v>3.7582776676551326</v>
      </c>
      <c r="AT217" s="15">
        <f t="shared" si="49"/>
        <v>81.396369604565891</v>
      </c>
    </row>
    <row r="218" spans="43:46" x14ac:dyDescent="0.25">
      <c r="AQ218" s="9">
        <v>81.3</v>
      </c>
      <c r="AR218" s="24">
        <f t="shared" si="47"/>
        <v>642.50706018482879</v>
      </c>
      <c r="AS218" s="1">
        <f t="shared" si="48"/>
        <v>3.7599365191795435</v>
      </c>
      <c r="AT218" s="15">
        <f t="shared" si="49"/>
        <v>81.380985536573689</v>
      </c>
    </row>
    <row r="219" spans="43:46" x14ac:dyDescent="0.25">
      <c r="AQ219" s="9">
        <v>81.400000000000006</v>
      </c>
      <c r="AR219" s="24">
        <f t="shared" si="47"/>
        <v>642.91095362668443</v>
      </c>
      <c r="AS219" s="1">
        <f t="shared" si="48"/>
        <v>3.7615526600895102</v>
      </c>
      <c r="AT219" s="15">
        <f t="shared" si="49"/>
        <v>81.36481805096291</v>
      </c>
    </row>
    <row r="220" spans="43:46" x14ac:dyDescent="0.25">
      <c r="AQ220" s="9">
        <v>81.5</v>
      </c>
      <c r="AR220" s="24">
        <f t="shared" si="47"/>
        <v>643.31389513760314</v>
      </c>
      <c r="AS220" s="1">
        <f t="shared" si="48"/>
        <v>3.7631258944310737</v>
      </c>
      <c r="AT220" s="15">
        <f t="shared" si="49"/>
        <v>81.347863724826453</v>
      </c>
    </row>
    <row r="221" spans="43:46" x14ac:dyDescent="0.25">
      <c r="AQ221" s="9">
        <v>81.599999999999994</v>
      </c>
      <c r="AR221" s="24">
        <f t="shared" si="47"/>
        <v>643.71588938652758</v>
      </c>
      <c r="AS221" s="1">
        <f t="shared" si="48"/>
        <v>3.7646560262502753</v>
      </c>
      <c r="AT221" s="15">
        <f t="shared" si="49"/>
        <v>81.330119137336752</v>
      </c>
    </row>
    <row r="222" spans="43:46" x14ac:dyDescent="0.25">
      <c r="AQ222" s="9">
        <v>81.7</v>
      </c>
      <c r="AR222" s="24">
        <f t="shared" si="47"/>
        <v>644.11694104240223</v>
      </c>
      <c r="AS222" s="1">
        <f t="shared" si="48"/>
        <v>3.7661428595931632</v>
      </c>
      <c r="AT222" s="15">
        <f t="shared" si="49"/>
        <v>81.31158086974618</v>
      </c>
    </row>
    <row r="223" spans="43:46" x14ac:dyDescent="0.25">
      <c r="AQ223" s="9">
        <v>81.8</v>
      </c>
      <c r="AR223" s="24">
        <f t="shared" si="47"/>
        <v>644.51705477416954</v>
      </c>
      <c r="AS223" s="1">
        <f t="shared" si="48"/>
        <v>3.7675861985057821</v>
      </c>
      <c r="AT223" s="15">
        <f t="shared" si="49"/>
        <v>81.292245505387683</v>
      </c>
    </row>
    <row r="224" spans="43:46" x14ac:dyDescent="0.25">
      <c r="AQ224" s="9">
        <v>81.900000000000006</v>
      </c>
      <c r="AR224" s="24">
        <f t="shared" si="47"/>
        <v>644.91623525077284</v>
      </c>
      <c r="AS224" s="1">
        <f t="shared" si="48"/>
        <v>3.7689858470341555</v>
      </c>
      <c r="AT224" s="15">
        <f t="shared" si="49"/>
        <v>81.272109629675583</v>
      </c>
    </row>
    <row r="225" spans="43:46" x14ac:dyDescent="0.25">
      <c r="AQ225" s="9">
        <v>82</v>
      </c>
      <c r="AR225" s="24">
        <f t="shared" si="47"/>
        <v>645.31448714115618</v>
      </c>
      <c r="AS225" s="1">
        <f t="shared" si="48"/>
        <v>3.7703416092243387</v>
      </c>
      <c r="AT225" s="15">
        <f t="shared" si="49"/>
        <v>81.251169830108452</v>
      </c>
    </row>
    <row r="226" spans="43:46" x14ac:dyDescent="0.25">
      <c r="AQ226" s="9">
        <v>82.1</v>
      </c>
      <c r="AR226" s="24">
        <f t="shared" si="47"/>
        <v>645.71181511426244</v>
      </c>
      <c r="AS226" s="1">
        <f t="shared" si="48"/>
        <v>3.7716532891223835</v>
      </c>
      <c r="AT226" s="15">
        <f t="shared" si="49"/>
        <v>81.229422696271044</v>
      </c>
    </row>
    <row r="227" spans="43:46" x14ac:dyDescent="0.25">
      <c r="AQ227" s="9">
        <v>82.2</v>
      </c>
      <c r="AR227" s="24">
        <f t="shared" si="47"/>
        <v>646.10822383903565</v>
      </c>
      <c r="AS227" s="1">
        <f t="shared" si="48"/>
        <v>3.7729206907743169</v>
      </c>
      <c r="AT227" s="15">
        <f t="shared" si="49"/>
        <v>81.206864819836326</v>
      </c>
    </row>
    <row r="228" spans="43:46" x14ac:dyDescent="0.25">
      <c r="AQ228" s="9">
        <v>82.3</v>
      </c>
      <c r="AR228" s="24">
        <f t="shared" si="47"/>
        <v>646.50371798441847</v>
      </c>
      <c r="AS228" s="1">
        <f t="shared" si="48"/>
        <v>3.7741436182261907</v>
      </c>
      <c r="AT228" s="15">
        <f t="shared" si="49"/>
        <v>81.183492794570398</v>
      </c>
    </row>
    <row r="229" spans="43:46" x14ac:dyDescent="0.25">
      <c r="AQ229" s="9">
        <v>82.4</v>
      </c>
      <c r="AR229" s="24">
        <f t="shared" si="47"/>
        <v>646.89830221935449</v>
      </c>
      <c r="AS229" s="1">
        <f t="shared" si="48"/>
        <v>3.7753218755240425</v>
      </c>
      <c r="AT229" s="15">
        <f t="shared" si="49"/>
        <v>81.159303216335275</v>
      </c>
    </row>
    <row r="230" spans="43:46" x14ac:dyDescent="0.25">
      <c r="AQ230" s="9">
        <v>82.5</v>
      </c>
      <c r="AR230" s="24">
        <f t="shared" si="47"/>
        <v>647.2919812127875</v>
      </c>
      <c r="AS230" s="1">
        <f t="shared" si="48"/>
        <v>3.7764552667139206</v>
      </c>
      <c r="AT230" s="15">
        <f t="shared" si="49"/>
        <v>81.134292683093932</v>
      </c>
    </row>
    <row r="231" spans="43:46" x14ac:dyDescent="0.25">
      <c r="AQ231" s="9">
        <v>82.6</v>
      </c>
      <c r="AR231" s="24">
        <f t="shared" si="47"/>
        <v>647.68475963366086</v>
      </c>
      <c r="AS231" s="1">
        <f t="shared" si="48"/>
        <v>3.7775435958418626</v>
      </c>
      <c r="AT231" s="15">
        <f t="shared" si="49"/>
        <v>81.108457794914983</v>
      </c>
    </row>
    <row r="232" spans="43:46" x14ac:dyDescent="0.25">
      <c r="AQ232" s="9">
        <v>82.7</v>
      </c>
      <c r="AR232" s="24">
        <f t="shared" si="47"/>
        <v>648.07664215091722</v>
      </c>
      <c r="AS232" s="1">
        <f t="shared" si="48"/>
        <v>3.7785866669539132</v>
      </c>
      <c r="AT232" s="15">
        <f t="shared" si="49"/>
        <v>81.081795153978547</v>
      </c>
    </row>
    <row r="233" spans="43:46" x14ac:dyDescent="0.25">
      <c r="AQ233" s="9">
        <v>82.8</v>
      </c>
      <c r="AR233" s="24">
        <f t="shared" si="47"/>
        <v>648.46763343350131</v>
      </c>
      <c r="AS233" s="1">
        <f t="shared" si="48"/>
        <v>3.7795842840961065</v>
      </c>
      <c r="AT233" s="15">
        <f t="shared" si="49"/>
        <v>81.054301364581562</v>
      </c>
    </row>
    <row r="234" spans="43:46" x14ac:dyDescent="0.25">
      <c r="AQ234" s="9">
        <v>82.9</v>
      </c>
      <c r="AR234" s="24">
        <f t="shared" si="47"/>
        <v>648.85773815035486</v>
      </c>
      <c r="AS234" s="1">
        <f t="shared" si="48"/>
        <v>3.7805362513144942</v>
      </c>
      <c r="AT234" s="15">
        <f t="shared" si="49"/>
        <v>81.025973033145547</v>
      </c>
    </row>
    <row r="235" spans="43:46" x14ac:dyDescent="0.25">
      <c r="AQ235" s="9">
        <v>83</v>
      </c>
      <c r="AR235" s="24">
        <f t="shared" si="47"/>
        <v>649.24696097042283</v>
      </c>
      <c r="AS235" s="1">
        <f t="shared" si="48"/>
        <v>3.7814423726551141</v>
      </c>
      <c r="AT235" s="15">
        <f t="shared" si="49"/>
        <v>80.9968067682222</v>
      </c>
    </row>
    <row r="236" spans="43:46" x14ac:dyDescent="0.25">
      <c r="AQ236" s="9">
        <v>83.1</v>
      </c>
      <c r="AR236" s="24">
        <f t="shared" si="47"/>
        <v>649.63530656264811</v>
      </c>
      <c r="AS236" s="1">
        <f t="shared" si="48"/>
        <v>3.7823024521640178</v>
      </c>
      <c r="AT236" s="15">
        <f t="shared" si="49"/>
        <v>80.96679918050215</v>
      </c>
    </row>
    <row r="237" spans="43:46" x14ac:dyDescent="0.25">
      <c r="AQ237" s="9">
        <v>83.2</v>
      </c>
      <c r="AR237" s="24">
        <f t="shared" si="47"/>
        <v>650.02277959597336</v>
      </c>
      <c r="AS237" s="1">
        <f t="shared" si="48"/>
        <v>3.7831162938872431</v>
      </c>
      <c r="AT237" s="15">
        <f t="shared" si="49"/>
        <v>80.935946882822208</v>
      </c>
    </row>
    <row r="238" spans="43:46" x14ac:dyDescent="0.25">
      <c r="AQ238" s="9">
        <v>83.3</v>
      </c>
      <c r="AR238" s="24">
        <f t="shared" si="47"/>
        <v>650.40938473934284</v>
      </c>
      <c r="AS238" s="1">
        <f t="shared" si="48"/>
        <v>3.7838837018708311</v>
      </c>
      <c r="AT238" s="15">
        <f t="shared" si="49"/>
        <v>80.904246490174046</v>
      </c>
    </row>
    <row r="239" spans="43:46" x14ac:dyDescent="0.25">
      <c r="AQ239" s="9">
        <v>83.4</v>
      </c>
      <c r="AR239" s="24">
        <f t="shared" si="47"/>
        <v>650.79512666169944</v>
      </c>
      <c r="AS239" s="1">
        <f t="shared" si="48"/>
        <v>3.7846044801608194</v>
      </c>
      <c r="AT239" s="15">
        <f t="shared" si="49"/>
        <v>80.871694619713551</v>
      </c>
    </row>
    <row r="240" spans="43:46" x14ac:dyDescent="0.25">
      <c r="AQ240" s="9">
        <v>83.5</v>
      </c>
      <c r="AR240" s="24">
        <f t="shared" si="47"/>
        <v>651.18001003198742</v>
      </c>
      <c r="AS240" s="1">
        <f t="shared" si="48"/>
        <v>3.7852784328032527</v>
      </c>
      <c r="AT240" s="15">
        <f t="shared" si="49"/>
        <v>80.838287890770033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Sheldon</dc:creator>
  <cp:lastModifiedBy>Doug</cp:lastModifiedBy>
  <cp:lastPrinted>2016-05-07T06:38:04Z</cp:lastPrinted>
  <dcterms:created xsi:type="dcterms:W3CDTF">2016-05-03T01:24:27Z</dcterms:created>
  <dcterms:modified xsi:type="dcterms:W3CDTF">2016-06-28T00:22:13Z</dcterms:modified>
</cp:coreProperties>
</file>